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SEGECON\2. Atas de Registro de Preços\UDESC\PE 0718.2021 SRP SGPE 15678.2021 - Equipamentos para Rede VIG 04.08.2022\"/>
    </mc:Choice>
  </mc:AlternateContent>
  <xr:revisionPtr revIDLastSave="0" documentId="13_ncr:1_{82BAC8DC-0695-47BF-B27F-5330646FE2FF}" xr6:coauthVersionLast="36" xr6:coauthVersionMax="46" xr10:uidLastSave="{00000000-0000-0000-0000-000000000000}"/>
  <bookViews>
    <workbookView xWindow="0" yWindow="0" windowWidth="28800" windowHeight="12225" tabRatio="857" xr2:uid="{00000000-000D-0000-FFFF-FFFF00000000}"/>
  </bookViews>
  <sheets>
    <sheet name="REITORIA - SETIC" sheetId="113" r:id="rId1"/>
    <sheet name="ESAG" sheetId="105" r:id="rId2"/>
    <sheet name="CEART" sheetId="111" r:id="rId3"/>
    <sheet name="FAED" sheetId="112" r:id="rId4"/>
    <sheet name="CEAD" sheetId="114" r:id="rId5"/>
    <sheet name="CEFID" sheetId="110" r:id="rId6"/>
    <sheet name="CERES" sheetId="117" r:id="rId7"/>
    <sheet name="CEPLAN" sheetId="130" r:id="rId8"/>
    <sheet name="CCT" sheetId="131" r:id="rId9"/>
    <sheet name="CAV" sheetId="132" r:id="rId10"/>
    <sheet name="CEO" sheetId="133" r:id="rId11"/>
    <sheet name="CESFI" sheetId="121" r:id="rId12"/>
    <sheet name="CEAVI" sheetId="129" r:id="rId13"/>
    <sheet name="GESTOR" sheetId="128" r:id="rId14"/>
  </sheets>
  <definedNames>
    <definedName name="CEPLAN" localSheetId="12">#REF!</definedName>
    <definedName name="CEPLAN" localSheetId="13">#REF!</definedName>
    <definedName name="CEPLAN">#REF!</definedName>
    <definedName name="diasuteis" localSheetId="12">#REF!</definedName>
    <definedName name="diasuteis" localSheetId="13">#REF!</definedName>
    <definedName name="diasuteis">#REF!</definedName>
    <definedName name="Ferias" localSheetId="12">#REF!</definedName>
    <definedName name="Ferias" localSheetId="13">#REF!</definedName>
    <definedName name="Ferias">#REF!</definedName>
    <definedName name="RD" localSheetId="12">OFFSET(#REF!,(MATCH(SMALL(#REF!,ROW()-10),#REF!,0)-1),0)</definedName>
    <definedName name="RD" localSheetId="13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I27" i="128" l="1"/>
  <c r="H5" i="128"/>
  <c r="H6" i="128"/>
  <c r="H7" i="128"/>
  <c r="H8" i="128"/>
  <c r="H9" i="128"/>
  <c r="H10" i="128"/>
  <c r="H11" i="128"/>
  <c r="H12" i="128"/>
  <c r="H13" i="128"/>
  <c r="H14" i="128"/>
  <c r="H15" i="128"/>
  <c r="H16" i="128"/>
  <c r="H17" i="128"/>
  <c r="H18" i="128"/>
  <c r="H19" i="128"/>
  <c r="H20" i="128"/>
  <c r="H21" i="128"/>
  <c r="H22" i="128"/>
  <c r="H23" i="128"/>
  <c r="H24" i="128"/>
  <c r="H25" i="128"/>
  <c r="H26" i="128"/>
  <c r="H27" i="128"/>
  <c r="H28" i="128"/>
  <c r="H29" i="128"/>
  <c r="H30" i="128"/>
  <c r="H4" i="128"/>
  <c r="R31" i="129"/>
  <c r="Q31" i="129"/>
  <c r="P31" i="129"/>
  <c r="O31" i="129"/>
  <c r="N31" i="129"/>
  <c r="M31" i="129"/>
  <c r="I31" i="129"/>
  <c r="K30" i="129"/>
  <c r="L30" i="129" s="1"/>
  <c r="L29" i="129"/>
  <c r="K29" i="129"/>
  <c r="K28" i="129"/>
  <c r="L28" i="129" s="1"/>
  <c r="K27" i="129"/>
  <c r="L27" i="129" s="1"/>
  <c r="K26" i="129"/>
  <c r="L26" i="129" s="1"/>
  <c r="K25" i="129"/>
  <c r="L25" i="129" s="1"/>
  <c r="K24" i="129"/>
  <c r="L24" i="129" s="1"/>
  <c r="K23" i="129"/>
  <c r="L23" i="129" s="1"/>
  <c r="K22" i="129"/>
  <c r="L22" i="129" s="1"/>
  <c r="K21" i="129"/>
  <c r="L21" i="129" s="1"/>
  <c r="L20" i="129"/>
  <c r="K20" i="129"/>
  <c r="K19" i="129"/>
  <c r="L19" i="129" s="1"/>
  <c r="K18" i="129"/>
  <c r="L18" i="129" s="1"/>
  <c r="K17" i="129"/>
  <c r="L17" i="129" s="1"/>
  <c r="K16" i="129"/>
  <c r="L16" i="129" s="1"/>
  <c r="K15" i="129"/>
  <c r="L15" i="129" s="1"/>
  <c r="K14" i="129"/>
  <c r="L14" i="129" s="1"/>
  <c r="K13" i="129"/>
  <c r="L13" i="129" s="1"/>
  <c r="K12" i="129"/>
  <c r="L12" i="129" s="1"/>
  <c r="L11" i="129"/>
  <c r="K11" i="129"/>
  <c r="K10" i="129"/>
  <c r="L10" i="129" s="1"/>
  <c r="K9" i="129"/>
  <c r="L9" i="129" s="1"/>
  <c r="K8" i="129"/>
  <c r="L8" i="129" s="1"/>
  <c r="K7" i="129"/>
  <c r="L7" i="129" s="1"/>
  <c r="K6" i="129"/>
  <c r="L6" i="129" s="1"/>
  <c r="K5" i="129"/>
  <c r="L5" i="129" s="1"/>
  <c r="K4" i="129"/>
  <c r="L4" i="129" s="1"/>
  <c r="R31" i="121"/>
  <c r="Q31" i="121"/>
  <c r="P31" i="121"/>
  <c r="O31" i="121"/>
  <c r="N31" i="121"/>
  <c r="M31" i="121"/>
  <c r="I31" i="121"/>
  <c r="K30" i="121"/>
  <c r="L30" i="121" s="1"/>
  <c r="K29" i="121"/>
  <c r="L29" i="121" s="1"/>
  <c r="K28" i="121"/>
  <c r="L28" i="121" s="1"/>
  <c r="K27" i="121"/>
  <c r="L27" i="121" s="1"/>
  <c r="K26" i="121"/>
  <c r="L26" i="121" s="1"/>
  <c r="K25" i="121"/>
  <c r="L25" i="121" s="1"/>
  <c r="K24" i="121"/>
  <c r="L24" i="121" s="1"/>
  <c r="K23" i="121"/>
  <c r="L23" i="121" s="1"/>
  <c r="K22" i="121"/>
  <c r="L22" i="121" s="1"/>
  <c r="K21" i="121"/>
  <c r="L21" i="121" s="1"/>
  <c r="K20" i="121"/>
  <c r="L20" i="121" s="1"/>
  <c r="K19" i="121"/>
  <c r="L19" i="121" s="1"/>
  <c r="K18" i="121"/>
  <c r="L18" i="121" s="1"/>
  <c r="K17" i="121"/>
  <c r="L17" i="121" s="1"/>
  <c r="K16" i="121"/>
  <c r="L16" i="121" s="1"/>
  <c r="K15" i="121"/>
  <c r="L15" i="121" s="1"/>
  <c r="K14" i="121"/>
  <c r="L14" i="121" s="1"/>
  <c r="K13" i="121"/>
  <c r="L13" i="121" s="1"/>
  <c r="K12" i="121"/>
  <c r="L12" i="121" s="1"/>
  <c r="K11" i="121"/>
  <c r="L11" i="121" s="1"/>
  <c r="K10" i="121"/>
  <c r="L10" i="121" s="1"/>
  <c r="K9" i="121"/>
  <c r="L9" i="121" s="1"/>
  <c r="K8" i="121"/>
  <c r="L8" i="121" s="1"/>
  <c r="K7" i="121"/>
  <c r="L7" i="121" s="1"/>
  <c r="K6" i="121"/>
  <c r="L6" i="121" s="1"/>
  <c r="K5" i="121"/>
  <c r="L5" i="121" s="1"/>
  <c r="K4" i="121"/>
  <c r="L4" i="121" s="1"/>
  <c r="R31" i="133"/>
  <c r="Q31" i="133"/>
  <c r="P31" i="133"/>
  <c r="O31" i="133"/>
  <c r="N31" i="133"/>
  <c r="M31" i="133"/>
  <c r="I31" i="133"/>
  <c r="K30" i="133"/>
  <c r="L30" i="133" s="1"/>
  <c r="K29" i="133"/>
  <c r="L29" i="133" s="1"/>
  <c r="K28" i="133"/>
  <c r="L28" i="133" s="1"/>
  <c r="K27" i="133"/>
  <c r="L27" i="133" s="1"/>
  <c r="K26" i="133"/>
  <c r="L26" i="133" s="1"/>
  <c r="L25" i="133"/>
  <c r="K25" i="133"/>
  <c r="K24" i="133"/>
  <c r="L24" i="133" s="1"/>
  <c r="K23" i="133"/>
  <c r="L23" i="133" s="1"/>
  <c r="K22" i="133"/>
  <c r="L22" i="133" s="1"/>
  <c r="K21" i="133"/>
  <c r="L21" i="133" s="1"/>
  <c r="K20" i="133"/>
  <c r="L20" i="133" s="1"/>
  <c r="K19" i="133"/>
  <c r="L19" i="133" s="1"/>
  <c r="K18" i="133"/>
  <c r="L18" i="133" s="1"/>
  <c r="K17" i="133"/>
  <c r="L17" i="133" s="1"/>
  <c r="L16" i="133"/>
  <c r="K16" i="133"/>
  <c r="K15" i="133"/>
  <c r="L15" i="133" s="1"/>
  <c r="K14" i="133"/>
  <c r="L14" i="133" s="1"/>
  <c r="K13" i="133"/>
  <c r="L13" i="133" s="1"/>
  <c r="K12" i="133"/>
  <c r="L12" i="133" s="1"/>
  <c r="K11" i="133"/>
  <c r="L11" i="133" s="1"/>
  <c r="K10" i="133"/>
  <c r="L10" i="133" s="1"/>
  <c r="K9" i="133"/>
  <c r="L9" i="133" s="1"/>
  <c r="K8" i="133"/>
  <c r="L8" i="133" s="1"/>
  <c r="L7" i="133"/>
  <c r="K7" i="133"/>
  <c r="K6" i="133"/>
  <c r="L6" i="133" s="1"/>
  <c r="K5" i="133"/>
  <c r="L5" i="133" s="1"/>
  <c r="K4" i="133"/>
  <c r="L4" i="133" s="1"/>
  <c r="R31" i="132"/>
  <c r="Q31" i="132"/>
  <c r="P31" i="132"/>
  <c r="O31" i="132"/>
  <c r="N31" i="132"/>
  <c r="M31" i="132"/>
  <c r="I31" i="132"/>
  <c r="K30" i="132"/>
  <c r="L30" i="132" s="1"/>
  <c r="K29" i="132"/>
  <c r="L29" i="132" s="1"/>
  <c r="K28" i="132"/>
  <c r="L28" i="132" s="1"/>
  <c r="K27" i="132"/>
  <c r="L27" i="132" s="1"/>
  <c r="L26" i="132"/>
  <c r="K26" i="132"/>
  <c r="K25" i="132"/>
  <c r="L25" i="132" s="1"/>
  <c r="K24" i="132"/>
  <c r="L24" i="132" s="1"/>
  <c r="K23" i="132"/>
  <c r="L23" i="132" s="1"/>
  <c r="K22" i="132"/>
  <c r="L22" i="132" s="1"/>
  <c r="K21" i="132"/>
  <c r="L21" i="132" s="1"/>
  <c r="K20" i="132"/>
  <c r="L20" i="132" s="1"/>
  <c r="K19" i="132"/>
  <c r="L19" i="132" s="1"/>
  <c r="K18" i="132"/>
  <c r="L18" i="132" s="1"/>
  <c r="L17" i="132"/>
  <c r="K17" i="132"/>
  <c r="K16" i="132"/>
  <c r="L16" i="132" s="1"/>
  <c r="K15" i="132"/>
  <c r="L15" i="132" s="1"/>
  <c r="K14" i="132"/>
  <c r="L14" i="132" s="1"/>
  <c r="K13" i="132"/>
  <c r="L13" i="132" s="1"/>
  <c r="K12" i="132"/>
  <c r="L12" i="132" s="1"/>
  <c r="K11" i="132"/>
  <c r="L11" i="132" s="1"/>
  <c r="K10" i="132"/>
  <c r="L10" i="132" s="1"/>
  <c r="K9" i="132"/>
  <c r="L9" i="132" s="1"/>
  <c r="L8" i="132"/>
  <c r="K8" i="132"/>
  <c r="K7" i="132"/>
  <c r="L7" i="132" s="1"/>
  <c r="K6" i="132"/>
  <c r="L6" i="132" s="1"/>
  <c r="K5" i="132"/>
  <c r="L5" i="132" s="1"/>
  <c r="K4" i="132"/>
  <c r="L4" i="132" s="1"/>
  <c r="R31" i="131"/>
  <c r="Q31" i="131"/>
  <c r="P31" i="131"/>
  <c r="O31" i="131"/>
  <c r="N31" i="131"/>
  <c r="M31" i="131"/>
  <c r="I31" i="131"/>
  <c r="K30" i="131"/>
  <c r="L30" i="131" s="1"/>
  <c r="K29" i="131"/>
  <c r="L29" i="131" s="1"/>
  <c r="K28" i="131"/>
  <c r="L28" i="131" s="1"/>
  <c r="K27" i="131"/>
  <c r="L27" i="131" s="1"/>
  <c r="K26" i="131"/>
  <c r="L26" i="131" s="1"/>
  <c r="K25" i="131"/>
  <c r="L25" i="131" s="1"/>
  <c r="K24" i="131"/>
  <c r="L24" i="131" s="1"/>
  <c r="K23" i="131"/>
  <c r="L23" i="131" s="1"/>
  <c r="K22" i="131"/>
  <c r="L22" i="131" s="1"/>
  <c r="K21" i="131"/>
  <c r="L21" i="131" s="1"/>
  <c r="K20" i="131"/>
  <c r="L20" i="131" s="1"/>
  <c r="K19" i="131"/>
  <c r="L19" i="131" s="1"/>
  <c r="K18" i="131"/>
  <c r="L18" i="131" s="1"/>
  <c r="K17" i="131"/>
  <c r="L17" i="131" s="1"/>
  <c r="L16" i="131"/>
  <c r="K16" i="131"/>
  <c r="K15" i="131"/>
  <c r="L15" i="131" s="1"/>
  <c r="K14" i="131"/>
  <c r="L14" i="131" s="1"/>
  <c r="K13" i="131"/>
  <c r="L13" i="131" s="1"/>
  <c r="K12" i="131"/>
  <c r="L12" i="131" s="1"/>
  <c r="K11" i="131"/>
  <c r="L11" i="131" s="1"/>
  <c r="K10" i="131"/>
  <c r="L10" i="131" s="1"/>
  <c r="K9" i="131"/>
  <c r="L9" i="131" s="1"/>
  <c r="K8" i="131"/>
  <c r="L8" i="131" s="1"/>
  <c r="L7" i="131"/>
  <c r="K7" i="131"/>
  <c r="K6" i="131"/>
  <c r="L6" i="131" s="1"/>
  <c r="K5" i="131"/>
  <c r="L5" i="131" s="1"/>
  <c r="K4" i="131"/>
  <c r="L4" i="131" s="1"/>
  <c r="R31" i="130"/>
  <c r="Q31" i="130"/>
  <c r="P31" i="130"/>
  <c r="O31" i="130"/>
  <c r="N31" i="130"/>
  <c r="M31" i="130"/>
  <c r="I31" i="130"/>
  <c r="K30" i="130"/>
  <c r="L30" i="130" s="1"/>
  <c r="K29" i="130"/>
  <c r="L29" i="130" s="1"/>
  <c r="K28" i="130"/>
  <c r="L28" i="130" s="1"/>
  <c r="K27" i="130"/>
  <c r="L27" i="130" s="1"/>
  <c r="K26" i="130"/>
  <c r="L26" i="130" s="1"/>
  <c r="K25" i="130"/>
  <c r="L25" i="130" s="1"/>
  <c r="K24" i="130"/>
  <c r="L24" i="130" s="1"/>
  <c r="K23" i="130"/>
  <c r="L23" i="130" s="1"/>
  <c r="K22" i="130"/>
  <c r="L22" i="130" s="1"/>
  <c r="K21" i="130"/>
  <c r="L21" i="130" s="1"/>
  <c r="K20" i="130"/>
  <c r="L20" i="130" s="1"/>
  <c r="K19" i="130"/>
  <c r="L19" i="130" s="1"/>
  <c r="K18" i="130"/>
  <c r="L18" i="130" s="1"/>
  <c r="K17" i="130"/>
  <c r="L17" i="130" s="1"/>
  <c r="K16" i="130"/>
  <c r="L16" i="130" s="1"/>
  <c r="K15" i="130"/>
  <c r="L15" i="130" s="1"/>
  <c r="K14" i="130"/>
  <c r="L14" i="130" s="1"/>
  <c r="K13" i="130"/>
  <c r="L13" i="130" s="1"/>
  <c r="K12" i="130"/>
  <c r="L12" i="130" s="1"/>
  <c r="K11" i="130"/>
  <c r="L11" i="130" s="1"/>
  <c r="K10" i="130"/>
  <c r="L10" i="130" s="1"/>
  <c r="K9" i="130"/>
  <c r="L9" i="130" s="1"/>
  <c r="K8" i="130"/>
  <c r="L8" i="130" s="1"/>
  <c r="K7" i="130"/>
  <c r="L7" i="130" s="1"/>
  <c r="K6" i="130"/>
  <c r="L6" i="130" s="1"/>
  <c r="K5" i="130"/>
  <c r="L5" i="130" s="1"/>
  <c r="K4" i="130"/>
  <c r="L4" i="130" s="1"/>
  <c r="R31" i="117"/>
  <c r="Q31" i="117"/>
  <c r="P31" i="117"/>
  <c r="O31" i="117"/>
  <c r="N31" i="117"/>
  <c r="M31" i="117"/>
  <c r="I31" i="117"/>
  <c r="K30" i="117"/>
  <c r="L30" i="117" s="1"/>
  <c r="K29" i="117"/>
  <c r="L29" i="117" s="1"/>
  <c r="K28" i="117"/>
  <c r="L28" i="117" s="1"/>
  <c r="K27" i="117"/>
  <c r="L27" i="117" s="1"/>
  <c r="L26" i="117"/>
  <c r="K26" i="117"/>
  <c r="K25" i="117"/>
  <c r="L25" i="117" s="1"/>
  <c r="K24" i="117"/>
  <c r="L24" i="117" s="1"/>
  <c r="K23" i="117"/>
  <c r="L23" i="117" s="1"/>
  <c r="K22" i="117"/>
  <c r="L22" i="117" s="1"/>
  <c r="K21" i="117"/>
  <c r="L21" i="117" s="1"/>
  <c r="K20" i="117"/>
  <c r="L20" i="117" s="1"/>
  <c r="K19" i="117"/>
  <c r="L19" i="117" s="1"/>
  <c r="K18" i="117"/>
  <c r="L18" i="117" s="1"/>
  <c r="L17" i="117"/>
  <c r="K17" i="117"/>
  <c r="K16" i="117"/>
  <c r="L16" i="117" s="1"/>
  <c r="K15" i="117"/>
  <c r="L15" i="117" s="1"/>
  <c r="K14" i="117"/>
  <c r="L14" i="117" s="1"/>
  <c r="K13" i="117"/>
  <c r="L13" i="117" s="1"/>
  <c r="K12" i="117"/>
  <c r="L12" i="117" s="1"/>
  <c r="K11" i="117"/>
  <c r="L11" i="117" s="1"/>
  <c r="K10" i="117"/>
  <c r="L10" i="117" s="1"/>
  <c r="K9" i="117"/>
  <c r="L9" i="117" s="1"/>
  <c r="L8" i="117"/>
  <c r="K8" i="117"/>
  <c r="K7" i="117"/>
  <c r="L7" i="117" s="1"/>
  <c r="K6" i="117"/>
  <c r="L6" i="117" s="1"/>
  <c r="K5" i="117"/>
  <c r="L5" i="117" s="1"/>
  <c r="K4" i="117"/>
  <c r="L4" i="117" s="1"/>
  <c r="R31" i="110"/>
  <c r="Q31" i="110"/>
  <c r="P31" i="110"/>
  <c r="O31" i="110"/>
  <c r="N31" i="110"/>
  <c r="M31" i="110"/>
  <c r="I31" i="110"/>
  <c r="K30" i="110"/>
  <c r="L30" i="110" s="1"/>
  <c r="K29" i="110"/>
  <c r="L29" i="110" s="1"/>
  <c r="K28" i="110"/>
  <c r="L28" i="110" s="1"/>
  <c r="K27" i="110"/>
  <c r="L27" i="110" s="1"/>
  <c r="K26" i="110"/>
  <c r="L26" i="110" s="1"/>
  <c r="K25" i="110"/>
  <c r="L25" i="110" s="1"/>
  <c r="K24" i="110"/>
  <c r="L24" i="110" s="1"/>
  <c r="K23" i="110"/>
  <c r="L23" i="110" s="1"/>
  <c r="K22" i="110"/>
  <c r="L22" i="110" s="1"/>
  <c r="K21" i="110"/>
  <c r="L21" i="110" s="1"/>
  <c r="K20" i="110"/>
  <c r="L20" i="110" s="1"/>
  <c r="K19" i="110"/>
  <c r="L19" i="110" s="1"/>
  <c r="K18" i="110"/>
  <c r="L18" i="110" s="1"/>
  <c r="K17" i="110"/>
  <c r="L17" i="110" s="1"/>
  <c r="K16" i="110"/>
  <c r="L16" i="110" s="1"/>
  <c r="K15" i="110"/>
  <c r="L15" i="110" s="1"/>
  <c r="K14" i="110"/>
  <c r="L14" i="110" s="1"/>
  <c r="K13" i="110"/>
  <c r="L13" i="110" s="1"/>
  <c r="K12" i="110"/>
  <c r="L12" i="110" s="1"/>
  <c r="K11" i="110"/>
  <c r="L11" i="110" s="1"/>
  <c r="K10" i="110"/>
  <c r="L10" i="110" s="1"/>
  <c r="K9" i="110"/>
  <c r="L9" i="110" s="1"/>
  <c r="K8" i="110"/>
  <c r="L8" i="110" s="1"/>
  <c r="K7" i="110"/>
  <c r="L7" i="110" s="1"/>
  <c r="K6" i="110"/>
  <c r="L6" i="110" s="1"/>
  <c r="K5" i="110"/>
  <c r="L5" i="110" s="1"/>
  <c r="K4" i="110"/>
  <c r="L4" i="110" s="1"/>
  <c r="R31" i="114"/>
  <c r="Q31" i="114"/>
  <c r="P31" i="114"/>
  <c r="O31" i="114"/>
  <c r="N31" i="114"/>
  <c r="M31" i="114"/>
  <c r="I31" i="114"/>
  <c r="K30" i="114"/>
  <c r="L30" i="114" s="1"/>
  <c r="L29" i="114"/>
  <c r="K29" i="114"/>
  <c r="K28" i="114"/>
  <c r="L28" i="114" s="1"/>
  <c r="K27" i="114"/>
  <c r="L27" i="114" s="1"/>
  <c r="K26" i="114"/>
  <c r="L26" i="114" s="1"/>
  <c r="K25" i="114"/>
  <c r="L25" i="114" s="1"/>
  <c r="K24" i="114"/>
  <c r="L24" i="114" s="1"/>
  <c r="L23" i="114"/>
  <c r="K23" i="114"/>
  <c r="K22" i="114"/>
  <c r="L22" i="114" s="1"/>
  <c r="K21" i="114"/>
  <c r="L21" i="114" s="1"/>
  <c r="L20" i="114"/>
  <c r="K20" i="114"/>
  <c r="K19" i="114"/>
  <c r="L19" i="114" s="1"/>
  <c r="K18" i="114"/>
  <c r="L18" i="114" s="1"/>
  <c r="K17" i="114"/>
  <c r="L17" i="114" s="1"/>
  <c r="K16" i="114"/>
  <c r="L16" i="114" s="1"/>
  <c r="K15" i="114"/>
  <c r="L15" i="114" s="1"/>
  <c r="L14" i="114"/>
  <c r="K14" i="114"/>
  <c r="K13" i="114"/>
  <c r="L13" i="114" s="1"/>
  <c r="K12" i="114"/>
  <c r="L12" i="114" s="1"/>
  <c r="L11" i="114"/>
  <c r="K11" i="114"/>
  <c r="K10" i="114"/>
  <c r="L10" i="114" s="1"/>
  <c r="K9" i="114"/>
  <c r="L9" i="114" s="1"/>
  <c r="K8" i="114"/>
  <c r="L8" i="114" s="1"/>
  <c r="K7" i="114"/>
  <c r="L7" i="114" s="1"/>
  <c r="K6" i="114"/>
  <c r="L6" i="114" s="1"/>
  <c r="L5" i="114"/>
  <c r="K5" i="114"/>
  <c r="K4" i="114"/>
  <c r="L4" i="114" s="1"/>
  <c r="R31" i="112"/>
  <c r="Q31" i="112"/>
  <c r="P31" i="112"/>
  <c r="O31" i="112"/>
  <c r="N31" i="112"/>
  <c r="M31" i="112"/>
  <c r="I31" i="112"/>
  <c r="K30" i="112"/>
  <c r="L30" i="112" s="1"/>
  <c r="L29" i="112"/>
  <c r="K29" i="112"/>
  <c r="K28" i="112"/>
  <c r="L28" i="112" s="1"/>
  <c r="K27" i="112"/>
  <c r="L27" i="112" s="1"/>
  <c r="K26" i="112"/>
  <c r="L26" i="112" s="1"/>
  <c r="K25" i="112"/>
  <c r="L25" i="112" s="1"/>
  <c r="K24" i="112"/>
  <c r="L24" i="112" s="1"/>
  <c r="K23" i="112"/>
  <c r="L23" i="112" s="1"/>
  <c r="K22" i="112"/>
  <c r="L22" i="112" s="1"/>
  <c r="K21" i="112"/>
  <c r="L21" i="112" s="1"/>
  <c r="L20" i="112"/>
  <c r="K20" i="112"/>
  <c r="K19" i="112"/>
  <c r="L19" i="112" s="1"/>
  <c r="K18" i="112"/>
  <c r="L18" i="112" s="1"/>
  <c r="K17" i="112"/>
  <c r="L17" i="112" s="1"/>
  <c r="K16" i="112"/>
  <c r="L16" i="112" s="1"/>
  <c r="K15" i="112"/>
  <c r="L15" i="112" s="1"/>
  <c r="K14" i="112"/>
  <c r="L14" i="112" s="1"/>
  <c r="K13" i="112"/>
  <c r="L13" i="112" s="1"/>
  <c r="K12" i="112"/>
  <c r="L12" i="112" s="1"/>
  <c r="L11" i="112"/>
  <c r="K11" i="112"/>
  <c r="K10" i="112"/>
  <c r="L10" i="112" s="1"/>
  <c r="K9" i="112"/>
  <c r="L9" i="112" s="1"/>
  <c r="K8" i="112"/>
  <c r="L8" i="112" s="1"/>
  <c r="K7" i="112"/>
  <c r="L7" i="112" s="1"/>
  <c r="K6" i="112"/>
  <c r="L6" i="112" s="1"/>
  <c r="K5" i="112"/>
  <c r="L5" i="112" s="1"/>
  <c r="K4" i="112"/>
  <c r="L4" i="112" s="1"/>
  <c r="R31" i="111"/>
  <c r="Q31" i="111"/>
  <c r="P31" i="111"/>
  <c r="O31" i="111"/>
  <c r="N31" i="111"/>
  <c r="M31" i="111"/>
  <c r="I31" i="111"/>
  <c r="K30" i="111"/>
  <c r="L30" i="111" s="1"/>
  <c r="L29" i="111"/>
  <c r="K29" i="111"/>
  <c r="K28" i="111"/>
  <c r="L28" i="111" s="1"/>
  <c r="K27" i="111"/>
  <c r="L27" i="111" s="1"/>
  <c r="K26" i="111"/>
  <c r="L26" i="111" s="1"/>
  <c r="K25" i="111"/>
  <c r="L25" i="111" s="1"/>
  <c r="K24" i="111"/>
  <c r="L24" i="111" s="1"/>
  <c r="K23" i="111"/>
  <c r="L23" i="111" s="1"/>
  <c r="K22" i="111"/>
  <c r="L22" i="111" s="1"/>
  <c r="K21" i="111"/>
  <c r="L21" i="111" s="1"/>
  <c r="L20" i="111"/>
  <c r="K20" i="111"/>
  <c r="K19" i="111"/>
  <c r="L19" i="111" s="1"/>
  <c r="K18" i="111"/>
  <c r="L18" i="111" s="1"/>
  <c r="K17" i="111"/>
  <c r="L17" i="111" s="1"/>
  <c r="K16" i="111"/>
  <c r="L16" i="111" s="1"/>
  <c r="K15" i="111"/>
  <c r="L15" i="111" s="1"/>
  <c r="K14" i="111"/>
  <c r="L14" i="111" s="1"/>
  <c r="K13" i="111"/>
  <c r="L13" i="111" s="1"/>
  <c r="K12" i="111"/>
  <c r="L12" i="111" s="1"/>
  <c r="L11" i="111"/>
  <c r="K11" i="111"/>
  <c r="K10" i="111"/>
  <c r="L10" i="111" s="1"/>
  <c r="K9" i="111"/>
  <c r="L9" i="111" s="1"/>
  <c r="K8" i="111"/>
  <c r="L8" i="111" s="1"/>
  <c r="K7" i="111"/>
  <c r="L7" i="111" s="1"/>
  <c r="K6" i="111"/>
  <c r="L6" i="111" s="1"/>
  <c r="K5" i="111"/>
  <c r="L5" i="111" s="1"/>
  <c r="K4" i="111"/>
  <c r="L4" i="111" s="1"/>
  <c r="R31" i="105"/>
  <c r="Q31" i="105"/>
  <c r="P31" i="105"/>
  <c r="O31" i="105"/>
  <c r="N31" i="105"/>
  <c r="M31" i="105"/>
  <c r="I31" i="105"/>
  <c r="K30" i="105"/>
  <c r="L30" i="105" s="1"/>
  <c r="K29" i="105"/>
  <c r="L29" i="105" s="1"/>
  <c r="K28" i="105"/>
  <c r="L28" i="105" s="1"/>
  <c r="K27" i="105"/>
  <c r="L27" i="105" s="1"/>
  <c r="K26" i="105"/>
  <c r="L26" i="105" s="1"/>
  <c r="K25" i="105"/>
  <c r="L25" i="105" s="1"/>
  <c r="K24" i="105"/>
  <c r="L24" i="105" s="1"/>
  <c r="L23" i="105"/>
  <c r="K23" i="105"/>
  <c r="K22" i="105"/>
  <c r="L22" i="105" s="1"/>
  <c r="K21" i="105"/>
  <c r="L21" i="105" s="1"/>
  <c r="K20" i="105"/>
  <c r="L20" i="105" s="1"/>
  <c r="K19" i="105"/>
  <c r="L19" i="105" s="1"/>
  <c r="K18" i="105"/>
  <c r="L18" i="105" s="1"/>
  <c r="K17" i="105"/>
  <c r="L17" i="105" s="1"/>
  <c r="K16" i="105"/>
  <c r="L16" i="105" s="1"/>
  <c r="K15" i="105"/>
  <c r="L15" i="105" s="1"/>
  <c r="L14" i="105"/>
  <c r="K14" i="105"/>
  <c r="K13" i="105"/>
  <c r="L13" i="105" s="1"/>
  <c r="K12" i="105"/>
  <c r="L12" i="105" s="1"/>
  <c r="K11" i="105"/>
  <c r="L11" i="105" s="1"/>
  <c r="K10" i="105"/>
  <c r="L10" i="105" s="1"/>
  <c r="K9" i="105"/>
  <c r="L9" i="105" s="1"/>
  <c r="K8" i="105"/>
  <c r="L8" i="105" s="1"/>
  <c r="K7" i="105"/>
  <c r="L7" i="105" s="1"/>
  <c r="K6" i="105"/>
  <c r="L6" i="105" s="1"/>
  <c r="L5" i="105"/>
  <c r="K5" i="105"/>
  <c r="K4" i="105"/>
  <c r="L4" i="105" s="1"/>
  <c r="L19" i="113"/>
  <c r="K19" i="113"/>
  <c r="K29" i="113"/>
  <c r="L29" i="113"/>
  <c r="R31" i="113" l="1"/>
  <c r="Q31" i="113"/>
  <c r="P31" i="113"/>
  <c r="O31" i="113"/>
  <c r="N31" i="113"/>
  <c r="M31" i="113"/>
  <c r="I4" i="128" l="1"/>
  <c r="I5" i="128"/>
  <c r="I6" i="128"/>
  <c r="I7" i="128"/>
  <c r="I8" i="128"/>
  <c r="I9" i="128"/>
  <c r="I10" i="128"/>
  <c r="I11" i="128"/>
  <c r="I12" i="128"/>
  <c r="I13" i="128"/>
  <c r="I14" i="128"/>
  <c r="I15" i="128"/>
  <c r="I16" i="128"/>
  <c r="I17" i="128"/>
  <c r="I18" i="128"/>
  <c r="I19" i="128"/>
  <c r="I20" i="128"/>
  <c r="I21" i="128"/>
  <c r="I22" i="128"/>
  <c r="I23" i="128"/>
  <c r="I24" i="128"/>
  <c r="I25" i="128"/>
  <c r="I26" i="128"/>
  <c r="I28" i="128"/>
  <c r="I29" i="128"/>
  <c r="I30" i="128"/>
  <c r="K4" i="113"/>
  <c r="K5" i="113"/>
  <c r="K6" i="113"/>
  <c r="K7" i="113"/>
  <c r="K8" i="113"/>
  <c r="K9" i="113"/>
  <c r="K10" i="113"/>
  <c r="K11" i="113"/>
  <c r="K12" i="113"/>
  <c r="K13" i="113"/>
  <c r="K14" i="113"/>
  <c r="K15" i="113"/>
  <c r="K16" i="113"/>
  <c r="K17" i="113"/>
  <c r="K18" i="113"/>
  <c r="K20" i="113"/>
  <c r="K21" i="113"/>
  <c r="K22" i="113"/>
  <c r="K23" i="113"/>
  <c r="K24" i="113"/>
  <c r="K25" i="113"/>
  <c r="K26" i="113"/>
  <c r="K27" i="113"/>
  <c r="K28" i="113"/>
  <c r="K30" i="113"/>
  <c r="H31" i="128" l="1"/>
  <c r="K31" i="128"/>
  <c r="I31" i="113" l="1"/>
  <c r="H35" i="128" l="1"/>
  <c r="H34" i="128"/>
  <c r="H33" i="128"/>
  <c r="L4" i="128"/>
  <c r="L5" i="128"/>
  <c r="L6" i="128"/>
  <c r="L7" i="128"/>
  <c r="L8" i="128"/>
  <c r="L9" i="128"/>
  <c r="L10" i="128"/>
  <c r="L11" i="128"/>
  <c r="L12" i="128"/>
  <c r="L13" i="128"/>
  <c r="L14" i="128"/>
  <c r="L15" i="128"/>
  <c r="L16" i="128"/>
  <c r="L17" i="128"/>
  <c r="L18" i="128"/>
  <c r="L19" i="128"/>
  <c r="L20" i="128"/>
  <c r="L21" i="128"/>
  <c r="L22" i="128"/>
  <c r="L23" i="128"/>
  <c r="L24" i="128"/>
  <c r="L25" i="128"/>
  <c r="L26" i="128"/>
  <c r="L27" i="128"/>
  <c r="L28" i="128"/>
  <c r="L29" i="128"/>
  <c r="L30" i="128"/>
  <c r="L31" i="128" l="1"/>
  <c r="M36" i="128" s="1"/>
  <c r="L28" i="113"/>
  <c r="L27" i="113"/>
  <c r="L23" i="113"/>
  <c r="L18" i="113"/>
  <c r="L14" i="113"/>
  <c r="L10" i="113"/>
  <c r="L6" i="113"/>
  <c r="L26" i="113"/>
  <c r="L22" i="113"/>
  <c r="L17" i="113"/>
  <c r="L13" i="113"/>
  <c r="L9" i="113"/>
  <c r="L5" i="113"/>
  <c r="L30" i="113"/>
  <c r="L25" i="113"/>
  <c r="L21" i="113"/>
  <c r="L16" i="113"/>
  <c r="L12" i="113"/>
  <c r="L8" i="113"/>
  <c r="L4" i="113"/>
  <c r="L24" i="113"/>
  <c r="L20" i="113"/>
  <c r="L15" i="113"/>
  <c r="L11" i="113"/>
  <c r="L7" i="113"/>
  <c r="J7" i="128" l="1"/>
  <c r="M7" i="128"/>
  <c r="J27" i="128"/>
  <c r="M27" i="128"/>
  <c r="J8" i="128"/>
  <c r="M8" i="128"/>
  <c r="J5" i="128"/>
  <c r="M5" i="128"/>
  <c r="J10" i="128"/>
  <c r="M10" i="128"/>
  <c r="J22" i="128"/>
  <c r="M22" i="128"/>
  <c r="J19" i="128"/>
  <c r="M19" i="128"/>
  <c r="J15" i="128"/>
  <c r="M15" i="128"/>
  <c r="J29" i="128"/>
  <c r="M29" i="128"/>
  <c r="J20" i="128"/>
  <c r="M20" i="128"/>
  <c r="J17" i="128"/>
  <c r="M17" i="128"/>
  <c r="J24" i="128"/>
  <c r="M24" i="128"/>
  <c r="J9" i="128"/>
  <c r="M9" i="128"/>
  <c r="J26" i="128"/>
  <c r="M26" i="128"/>
  <c r="J12" i="128"/>
  <c r="M12" i="128"/>
  <c r="J21" i="128"/>
  <c r="M21" i="128"/>
  <c r="J14" i="128"/>
  <c r="M14" i="128"/>
  <c r="J28" i="128"/>
  <c r="M28" i="128"/>
  <c r="J11" i="128"/>
  <c r="M11" i="128"/>
  <c r="J4" i="128"/>
  <c r="M4" i="128"/>
  <c r="J30" i="128"/>
  <c r="M30" i="128"/>
  <c r="J13" i="128"/>
  <c r="M13" i="128"/>
  <c r="J18" i="128"/>
  <c r="M18" i="128"/>
  <c r="J23" i="128"/>
  <c r="M23" i="128"/>
  <c r="J16" i="128"/>
  <c r="M16" i="128"/>
  <c r="J25" i="128"/>
  <c r="M25" i="128"/>
  <c r="J6" i="128"/>
  <c r="M6" i="128"/>
  <c r="J31" i="128" l="1"/>
  <c r="M31" i="128"/>
  <c r="M37" i="128" s="1"/>
  <c r="M39" i="128" l="1"/>
</calcChain>
</file>

<file path=xl/sharedStrings.xml><?xml version="1.0" encoding="utf-8"?>
<sst xmlns="http://schemas.openxmlformats.org/spreadsheetml/2006/main" count="2644" uniqueCount="97">
  <si>
    <t>Saldo / Automático</t>
  </si>
  <si>
    <t>...../...../......</t>
  </si>
  <si>
    <t>ALERTA</t>
  </si>
  <si>
    <t>Unidade</t>
  </si>
  <si>
    <t>SALDO</t>
  </si>
  <si>
    <t>Qtde Registrada</t>
  </si>
  <si>
    <t>Valor Total Utilizado</t>
  </si>
  <si>
    <t>Valor Utilizado</t>
  </si>
  <si>
    <t>% Aditivos</t>
  </si>
  <si>
    <t>% Utilizado</t>
  </si>
  <si>
    <t>Qtde Utilizada</t>
  </si>
  <si>
    <t>CENTRO PARTICIPANTE: GESTOR</t>
  </si>
  <si>
    <t>Peça</t>
  </si>
  <si>
    <t>Valor Total da Ata</t>
  </si>
  <si>
    <t>CENTRO PARTICIPANTE:</t>
  </si>
  <si>
    <t>Empresa</t>
  </si>
  <si>
    <t>Especificação</t>
  </si>
  <si>
    <t>Marca</t>
  </si>
  <si>
    <t>Detalhamento</t>
  </si>
  <si>
    <t xml:space="preserve">Valor Unitário </t>
  </si>
  <si>
    <t xml:space="preserve">Total Registrado </t>
  </si>
  <si>
    <t>LOTE</t>
  </si>
  <si>
    <t>ITEM</t>
  </si>
  <si>
    <t>VALOR UNIT</t>
  </si>
  <si>
    <t>QTDADE</t>
  </si>
  <si>
    <t>449052.35</t>
  </si>
  <si>
    <t>339030.17</t>
  </si>
  <si>
    <t xml:space="preserve"> AF/OS nº  xxxx/2021 Qtde. DT</t>
  </si>
  <si>
    <t>PROCESSO: 718/2021</t>
  </si>
  <si>
    <t>VIGÊNCIA DA ATA: 04/08/2021 até 04/08/2022</t>
  </si>
  <si>
    <t>OBJETO: AQUISIÇÃO DE EQUIPAMENTOS DE REDE (SWITCHES, TRANSCEIVERS, ACCESS POINT) E AMPLIAÇÃO DE LICENCIAMENTO DOS FIREWALLS NEXT GENERATION DA FORTINET PARA A UDESC</t>
  </si>
  <si>
    <t>ZOOM TECNOLOGIA LTDA, CNPJ sob o nº 06.105.781/0001-65</t>
  </si>
  <si>
    <t>M2 TECNOLOGIA LTDA, CNPJ sob o nº 03.635.773/0001-32</t>
  </si>
  <si>
    <t>MICROCABLE SERVIÇOS E EQUIPAMENTOS LTDA, CNPJ sob o nº 17.101.531/0001-73</t>
  </si>
  <si>
    <t>CONNECTION CONECTIVIDADE E INTEGRAÇÃO DE SISTEMAS LTDA, CNPJ sob o nº 95.125.332/0001-09</t>
  </si>
  <si>
    <t>Modelo</t>
  </si>
  <si>
    <t>Huawei</t>
  </si>
  <si>
    <t>CloudEngine S5735-L24T4S-A</t>
  </si>
  <si>
    <t>CloudEngine S5735-L48P4S-A</t>
  </si>
  <si>
    <t>CloudEngine S5735-L24P4S-A</t>
  </si>
  <si>
    <t>CloudEngine S5735-L24T4X-A</t>
  </si>
  <si>
    <t>CloudEngine S6730-H24X6C</t>
  </si>
  <si>
    <t>CloudEngine S5732-H24S6Q</t>
  </si>
  <si>
    <t>SFP+ OMXD30000</t>
  </si>
  <si>
    <t>SFP+ SFP-10G-BXD1</t>
  </si>
  <si>
    <t>QSFP QSFP-40G-eSDLC-PAM</t>
  </si>
  <si>
    <t>D-NET</t>
  </si>
  <si>
    <t>DN-SFP-1000-BASE-T</t>
  </si>
  <si>
    <t>DN-SFP-SX</t>
  </si>
  <si>
    <t>DN-SFP-LX-10</t>
  </si>
  <si>
    <t>DN-SFP-BXW-10A e DN-SFP-BXW-10B</t>
  </si>
  <si>
    <t>DN-SFP+BD-20GBA e DN-SFP+BD-20GBB</t>
  </si>
  <si>
    <t>AirEngine 5760-51</t>
  </si>
  <si>
    <t>Ubiquiti</t>
  </si>
  <si>
    <t>LBE-5AC-GEN2 LITEBEAM 23DBI</t>
  </si>
  <si>
    <t>Fortinet</t>
  </si>
  <si>
    <t>FC-10-F100F-210-02-12</t>
  </si>
  <si>
    <t xml:space="preserve">FC-10-F100F-950-02-12	</t>
  </si>
  <si>
    <t xml:space="preserve">FC-10-00208-210-02-12	</t>
  </si>
  <si>
    <t>FC-10-00208-950-02-12</t>
  </si>
  <si>
    <t>FC-10-0501E-210-02-12</t>
  </si>
  <si>
    <t>FC-10-0501E-950-02-12</t>
  </si>
  <si>
    <t>FC2-10-M3004-248-02-12</t>
  </si>
  <si>
    <t>FAP-221E-N</t>
  </si>
  <si>
    <t>SP-FAP200-PA-BR</t>
  </si>
  <si>
    <t>FC-10-PE221-247-02-36</t>
  </si>
  <si>
    <t xml:space="preserve">serviço </t>
  </si>
  <si>
    <t xml:space="preserve">licença </t>
  </si>
  <si>
    <t>339030.47</t>
  </si>
  <si>
    <t>339040.08</t>
  </si>
  <si>
    <t>Switch Modelo 1 – 24p – L2</t>
  </si>
  <si>
    <t>Switch Modelo 2 – 48p – L2 - PoE</t>
  </si>
  <si>
    <t>Switch MODELO 3 – 24p – L2 – PoE</t>
  </si>
  <si>
    <t>Switch Modelo 4 – 24p+2x10G – L2</t>
  </si>
  <si>
    <t>Switch MODELO 5 – 24p 10ge SFP+ 2P 40ge QSFP+</t>
  </si>
  <si>
    <t>SWITCH MODELO 6 – 24P SFP + 2SFP+</t>
  </si>
  <si>
    <t>Transceiver SFP+ 10GE MM 0.1Km</t>
  </si>
  <si>
    <t>Transceiver SFP+ 10GE MM 0.4Km</t>
  </si>
  <si>
    <t>Transceiver SFP+ 10GE SM BIDI 2Km</t>
  </si>
  <si>
    <t>Transceiver QSFP+ 40GE MM 0.1Km</t>
  </si>
  <si>
    <t>TRANSCEIVER - Módulo SFP UTP Giga</t>
  </si>
  <si>
    <t>TRANSCEIVER - Módulo SFP MM Giga</t>
  </si>
  <si>
    <t xml:space="preserve">TRANSCEIVER -  Módulo SFP SM Giga </t>
  </si>
  <si>
    <t>TRANSCEIVER - Par Módulo Giga Monofibra Bidirecional</t>
  </si>
  <si>
    <t>TRANSCEIVER -  Par de Módulos Mini-GBIC SM 10 Gigabit (A e B)</t>
  </si>
  <si>
    <t xml:space="preserve">PONTO DE ACESSO A REDE SEM FIO </t>
  </si>
  <si>
    <t xml:space="preserve">Antena Direcional </t>
  </si>
  <si>
    <t>Suporte Técnico de um ano para FortiGate-100F</t>
  </si>
  <si>
    <t>Licença de segurança de um ano para FortiGate-100F</t>
  </si>
  <si>
    <t>Suporte Técnico de um ano para FortiGate-201E</t>
  </si>
  <si>
    <t>Licença de segurança de um ano para FortiGate-201E</t>
  </si>
  <si>
    <t>Suporte Técnico de um ano para FortiGate-501E</t>
  </si>
  <si>
    <t>Licença de segurança de um ano para FortiGate-501E</t>
  </si>
  <si>
    <t>Suporte Técnico de um ano para FortiManager</t>
  </si>
  <si>
    <t>PONTO DE ACESSO A REDE SEM FIO (FIREWALL)</t>
  </si>
  <si>
    <t>Fonte de Alimentação do PONTO DE ACESSO</t>
  </si>
  <si>
    <t>Suporte Técnico para PONTO DE ACESSO SEM FIO (FIREWALL)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</si>
</sst>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Courier 10 Pitch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</borders>
  <cellStyleXfs count="15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4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68" fontId="6" fillId="9" borderId="2" xfId="1" applyNumberFormat="1" applyFont="1" applyFill="1" applyBorder="1" applyAlignment="1" applyProtection="1">
      <alignment horizontal="right"/>
      <protection locked="0"/>
    </xf>
    <xf numFmtId="168" fontId="6" fillId="9" borderId="3" xfId="1" applyNumberFormat="1" applyFont="1" applyFill="1" applyBorder="1" applyAlignment="1" applyProtection="1">
      <alignment horizontal="right"/>
      <protection locked="0"/>
    </xf>
    <xf numFmtId="9" fontId="6" fillId="9" borderId="4" xfId="13" applyFont="1" applyFill="1" applyBorder="1" applyAlignment="1" applyProtection="1">
      <alignment horizontal="right"/>
      <protection locked="0"/>
    </xf>
    <xf numFmtId="2" fontId="6" fillId="9" borderId="3" xfId="1" applyNumberFormat="1" applyFont="1" applyFill="1" applyBorder="1" applyAlignment="1">
      <alignment horizontal="right"/>
    </xf>
    <xf numFmtId="0" fontId="6" fillId="9" borderId="8" xfId="1" applyFont="1" applyFill="1" applyBorder="1" applyAlignment="1" applyProtection="1">
      <alignment horizontal="left"/>
      <protection locked="0"/>
    </xf>
    <xf numFmtId="0" fontId="6" fillId="9" borderId="15" xfId="1" applyFont="1" applyFill="1" applyBorder="1" applyAlignment="1" applyProtection="1">
      <alignment horizontal="left"/>
      <protection locked="0"/>
    </xf>
    <xf numFmtId="0" fontId="6" fillId="9" borderId="10" xfId="1" applyFont="1" applyFill="1" applyBorder="1" applyAlignment="1" applyProtection="1">
      <alignment horizontal="left"/>
      <protection locked="0"/>
    </xf>
    <xf numFmtId="0" fontId="6" fillId="9" borderId="0" xfId="1" applyFont="1" applyFill="1" applyBorder="1" applyAlignment="1" applyProtection="1">
      <alignment horizontal="left"/>
      <protection locked="0"/>
    </xf>
    <xf numFmtId="0" fontId="6" fillId="9" borderId="12" xfId="1" applyFont="1" applyFill="1" applyBorder="1" applyAlignment="1" applyProtection="1">
      <alignment horizontal="left"/>
      <protection locked="0"/>
    </xf>
    <xf numFmtId="0" fontId="6" fillId="9" borderId="14" xfId="1" applyFont="1" applyFill="1" applyBorder="1" applyAlignment="1" applyProtection="1">
      <alignment horizontal="left"/>
      <protection locked="0"/>
    </xf>
    <xf numFmtId="44" fontId="4" fillId="8" borderId="1" xfId="1" applyNumberFormat="1" applyFont="1" applyFill="1" applyBorder="1" applyAlignment="1">
      <alignment vertical="center" wrapText="1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>
      <alignment horizontal="center" vertical="center" wrapText="1"/>
    </xf>
    <xf numFmtId="44" fontId="4" fillId="8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44" fontId="4" fillId="0" borderId="0" xfId="5" applyFont="1" applyFill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wrapText="1"/>
    </xf>
    <xf numFmtId="0" fontId="0" fillId="11" borderId="1" xfId="0" applyFont="1" applyFill="1" applyBorder="1" applyAlignment="1">
      <alignment horizontal="center" vertical="center"/>
    </xf>
    <xf numFmtId="4" fontId="6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7" fillId="12" borderId="16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4" fillId="12" borderId="0" xfId="1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 wrapText="1"/>
    </xf>
    <xf numFmtId="166" fontId="4" fillId="12" borderId="1" xfId="1" applyNumberFormat="1" applyFont="1" applyFill="1" applyBorder="1" applyAlignment="1">
      <alignment horizontal="center" vertical="center" wrapText="1"/>
    </xf>
    <xf numFmtId="0" fontId="4" fillId="12" borderId="1" xfId="1" applyFont="1" applyFill="1" applyBorder="1" applyAlignment="1" applyProtection="1">
      <alignment horizontal="center" vertical="center" wrapText="1"/>
      <protection locked="0"/>
    </xf>
    <xf numFmtId="0" fontId="6" fillId="9" borderId="5" xfId="1" applyFont="1" applyFill="1" applyBorder="1" applyAlignment="1" applyProtection="1">
      <protection locked="0"/>
    </xf>
    <xf numFmtId="0" fontId="6" fillId="9" borderId="6" xfId="1" applyFont="1" applyFill="1" applyBorder="1" applyAlignment="1" applyProtection="1">
      <protection locked="0"/>
    </xf>
    <xf numFmtId="0" fontId="6" fillId="9" borderId="7" xfId="1" applyFont="1" applyFill="1" applyBorder="1" applyAlignment="1" applyProtection="1">
      <protection locked="0"/>
    </xf>
    <xf numFmtId="44" fontId="4" fillId="0" borderId="0" xfId="1" applyNumberFormat="1" applyFont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left" vertical="center" wrapText="1"/>
    </xf>
    <xf numFmtId="168" fontId="0" fillId="0" borderId="1" xfId="0" applyNumberFormat="1" applyFont="1" applyFill="1" applyBorder="1" applyAlignment="1">
      <alignment horizontal="center" vertical="center"/>
    </xf>
    <xf numFmtId="168" fontId="0" fillId="11" borderId="1" xfId="0" applyNumberFormat="1" applyFont="1" applyFill="1" applyBorder="1" applyAlignment="1">
      <alignment horizontal="center" vertical="center"/>
    </xf>
    <xf numFmtId="168" fontId="4" fillId="0" borderId="0" xfId="5" applyNumberFormat="1" applyFont="1" applyFill="1" applyAlignment="1">
      <alignment horizontal="center" vertical="center" wrapText="1"/>
    </xf>
    <xf numFmtId="3" fontId="4" fillId="0" borderId="1" xfId="1" applyNumberFormat="1" applyFont="1" applyBorder="1" applyAlignment="1" applyProtection="1">
      <alignment horizontal="center" vertical="center" wrapText="1"/>
      <protection locked="0"/>
    </xf>
    <xf numFmtId="44" fontId="4" fillId="0" borderId="0" xfId="9" applyFont="1" applyAlignment="1" applyProtection="1">
      <alignment wrapText="1"/>
      <protection locked="0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9" borderId="10" xfId="1" applyFont="1" applyFill="1" applyBorder="1" applyAlignment="1">
      <alignment horizontal="center" vertical="center" wrapText="1"/>
    </xf>
    <xf numFmtId="0" fontId="6" fillId="9" borderId="0" xfId="1" applyFont="1" applyFill="1" applyBorder="1" applyAlignment="1">
      <alignment horizontal="center" vertical="center" wrapText="1"/>
    </xf>
    <xf numFmtId="0" fontId="6" fillId="9" borderId="11" xfId="1" applyFont="1" applyFill="1" applyBorder="1" applyAlignment="1">
      <alignment horizontal="center" vertical="center" wrapText="1"/>
    </xf>
    <xf numFmtId="0" fontId="6" fillId="9" borderId="12" xfId="1" applyFont="1" applyFill="1" applyBorder="1" applyAlignment="1">
      <alignment horizontal="center" vertical="center" wrapText="1"/>
    </xf>
    <xf numFmtId="0" fontId="6" fillId="9" borderId="14" xfId="1" applyFont="1" applyFill="1" applyBorder="1" applyAlignment="1">
      <alignment horizontal="center" vertical="center" wrapText="1"/>
    </xf>
    <xf numFmtId="0" fontId="6" fillId="9" borderId="13" xfId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6" fillId="9" borderId="8" xfId="1" applyFont="1" applyFill="1" applyBorder="1" applyAlignment="1">
      <alignment horizontal="center" vertical="center" wrapText="1"/>
    </xf>
    <xf numFmtId="0" fontId="6" fillId="9" borderId="15" xfId="1" applyFont="1" applyFill="1" applyBorder="1" applyAlignment="1">
      <alignment horizontal="center" vertical="center" wrapText="1"/>
    </xf>
    <xf numFmtId="0" fontId="6" fillId="9" borderId="9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vertical="center"/>
    </xf>
    <xf numFmtId="0" fontId="11" fillId="11" borderId="4" xfId="0" applyFont="1" applyFill="1" applyBorder="1" applyAlignment="1">
      <alignment vertical="center" wrapText="1"/>
    </xf>
    <xf numFmtId="0" fontId="11" fillId="13" borderId="2" xfId="0" applyFont="1" applyFill="1" applyBorder="1" applyAlignment="1">
      <alignment horizontal="center" vertical="center"/>
    </xf>
    <xf numFmtId="0" fontId="12" fillId="13" borderId="17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wrapText="1"/>
    </xf>
    <xf numFmtId="0" fontId="13" fillId="13" borderId="1" xfId="0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/>
    </xf>
    <xf numFmtId="168" fontId="0" fillId="13" borderId="1" xfId="0" applyNumberFormat="1" applyFont="1" applyFill="1" applyBorder="1" applyAlignment="1">
      <alignment horizontal="center" vertical="center"/>
    </xf>
    <xf numFmtId="0" fontId="11" fillId="13" borderId="3" xfId="0" applyFont="1" applyFill="1" applyBorder="1" applyAlignment="1">
      <alignment horizontal="center" vertical="center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4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/>
    </xf>
  </cellXfs>
  <cellStyles count="15">
    <cellStyle name="Moeda" xfId="5" builtinId="4"/>
    <cellStyle name="Moeda 10 2" xfId="14" xr:uid="{27572BDD-8F2C-4C8A-A655-1E845BDB1C13}"/>
    <cellStyle name="Moeda 2" xfId="6" xr:uid="{00000000-0005-0000-0000-000002000000}"/>
    <cellStyle name="Moeda 2 2" xfId="10" xr:uid="{00000000-0005-0000-0000-000003000000}"/>
    <cellStyle name="Moeda 3" xfId="9" xr:uid="{00000000-0005-0000-0000-000004000000}"/>
    <cellStyle name="Normal" xfId="0" builtinId="0"/>
    <cellStyle name="Normal 2" xfId="1" xr:uid="{00000000-0005-0000-0000-000006000000}"/>
    <cellStyle name="Porcentagem 2" xfId="13" xr:uid="{00000000-0005-0000-0000-000007000000}"/>
    <cellStyle name="Separador de milhares 2" xfId="2" xr:uid="{00000000-0005-0000-0000-000008000000}"/>
    <cellStyle name="Separador de milhares 2 2" xfId="8" xr:uid="{00000000-0005-0000-0000-000009000000}"/>
    <cellStyle name="Separador de milhares 2 2 2" xfId="12" xr:uid="{00000000-0005-0000-0000-00000A000000}"/>
    <cellStyle name="Separador de milhares 2 3" xfId="7" xr:uid="{00000000-0005-0000-0000-00000B000000}"/>
    <cellStyle name="Separador de milhares 2 3 2" xfId="11" xr:uid="{00000000-0005-0000-0000-00000C000000}"/>
    <cellStyle name="Separador de milhares 3" xfId="3" xr:uid="{00000000-0005-0000-0000-00000D000000}"/>
    <cellStyle name="Título 5" xfId="4" xr:uid="{00000000-0005-0000-0000-00000E000000}"/>
  </cellStyles>
  <dxfs count="40"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5DB89D46-3BA7-44E8-B150-66823FF203C7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5" dT="2020-06-19T17:53:10.10" personId="{5DB89D46-3BA7-44E8-B150-66823FF203C7}" id="{921C3DAD-A366-4850-B3DC-EEC118BC9362}">
    <text>Cedido para SETIC 03 unidade em 19.06.20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"/>
  <sheetViews>
    <sheetView tabSelected="1" zoomScale="75" zoomScaleNormal="75" workbookViewId="0">
      <selection activeCell="Q9" sqref="Q9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>
        <v>0</v>
      </c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11</v>
      </c>
      <c r="K5" s="25">
        <f t="shared" si="0"/>
        <v>11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21</v>
      </c>
      <c r="K6" s="25">
        <f t="shared" si="0"/>
        <v>21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3</v>
      </c>
      <c r="K7" s="25">
        <f t="shared" si="0"/>
        <v>3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>
        <v>10</v>
      </c>
      <c r="K8" s="25">
        <f t="shared" si="0"/>
        <v>10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>
        <v>0</v>
      </c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>
        <v>72</v>
      </c>
      <c r="K10" s="25">
        <f t="shared" si="0"/>
        <v>72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>
        <v>47</v>
      </c>
      <c r="K11" s="25">
        <f t="shared" si="0"/>
        <v>47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>
        <v>16</v>
      </c>
      <c r="K12" s="25">
        <f t="shared" si="0"/>
        <v>16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>
        <v>24</v>
      </c>
      <c r="K13" s="25">
        <f t="shared" si="0"/>
        <v>24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>
        <v>2</v>
      </c>
      <c r="K14" s="25">
        <f t="shared" si="0"/>
        <v>2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>
        <v>2</v>
      </c>
      <c r="K15" s="25">
        <f t="shared" si="0"/>
        <v>2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>
        <v>4</v>
      </c>
      <c r="K16" s="25">
        <f t="shared" si="0"/>
        <v>4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>
        <v>36</v>
      </c>
      <c r="K17" s="25">
        <f t="shared" si="0"/>
        <v>36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>
        <v>40</v>
      </c>
      <c r="K18" s="25">
        <f t="shared" si="0"/>
        <v>40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24</v>
      </c>
      <c r="K19" s="25">
        <f t="shared" si="0"/>
        <v>24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>
        <v>4</v>
      </c>
      <c r="K20" s="25">
        <f t="shared" si="0"/>
        <v>4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>
        <v>12</v>
      </c>
      <c r="K21" s="25">
        <f t="shared" si="0"/>
        <v>12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>
        <v>12</v>
      </c>
      <c r="K22" s="25">
        <f t="shared" si="0"/>
        <v>12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>
        <v>4</v>
      </c>
      <c r="K23" s="25">
        <f t="shared" si="0"/>
        <v>4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>
        <v>4</v>
      </c>
      <c r="K24" s="25">
        <f t="shared" si="0"/>
        <v>4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>
        <v>4</v>
      </c>
      <c r="K25" s="25">
        <f t="shared" si="0"/>
        <v>4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>
        <v>4</v>
      </c>
      <c r="K26" s="25">
        <f t="shared" si="0"/>
        <v>4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>
        <v>2</v>
      </c>
      <c r="K27" s="25">
        <f t="shared" si="0"/>
        <v>2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>
        <v>32</v>
      </c>
      <c r="K28" s="25">
        <f t="shared" si="0"/>
        <v>32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>
        <v>32</v>
      </c>
      <c r="K29" s="25">
        <f t="shared" si="0"/>
        <v>32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>
        <v>32</v>
      </c>
      <c r="K30" s="25">
        <f t="shared" si="0"/>
        <v>32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A21:A27"/>
    <mergeCell ref="B21:B27"/>
    <mergeCell ref="A28:A30"/>
    <mergeCell ref="B28:B30"/>
    <mergeCell ref="B4:B13"/>
    <mergeCell ref="A4:A13"/>
    <mergeCell ref="A14:A18"/>
    <mergeCell ref="B14:B18"/>
    <mergeCell ref="T1:T2"/>
    <mergeCell ref="X1:X2"/>
    <mergeCell ref="V1:V2"/>
    <mergeCell ref="W1:W2"/>
    <mergeCell ref="U1:U2"/>
    <mergeCell ref="D1:I1"/>
    <mergeCell ref="J1:L1"/>
    <mergeCell ref="M1:M2"/>
    <mergeCell ref="A2:L2"/>
    <mergeCell ref="A1:C1"/>
    <mergeCell ref="S1:S2"/>
    <mergeCell ref="N1:N2"/>
    <mergeCell ref="O1:O2"/>
    <mergeCell ref="P1:P2"/>
    <mergeCell ref="Q1:Q2"/>
    <mergeCell ref="R1:R2"/>
    <mergeCell ref="AD1:AD2"/>
    <mergeCell ref="Y1:Y2"/>
    <mergeCell ref="Z1:Z2"/>
    <mergeCell ref="AA1:AA2"/>
    <mergeCell ref="AB1:AB2"/>
    <mergeCell ref="AC1:AC2"/>
  </mergeCells>
  <conditionalFormatting sqref="M4:X30">
    <cfRule type="cellIs" dxfId="39" priority="46" stopIfTrue="1" operator="greaterThan">
      <formula>0</formula>
    </cfRule>
    <cfRule type="cellIs" dxfId="38" priority="47" stopIfTrue="1" operator="greaterThan">
      <formula>0</formula>
    </cfRule>
    <cfRule type="cellIs" dxfId="37" priority="48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34C3D-8F3F-4DAF-AF68-3FB83BFFF6AD}">
  <dimension ref="A1:AD649"/>
  <sheetViews>
    <sheetView zoomScale="75" zoomScaleNormal="75" workbookViewId="0">
      <selection activeCell="O9" sqref="O9"/>
    </sheetView>
  </sheetViews>
  <sheetFormatPr defaultColWidth="9.7109375" defaultRowHeight="26.25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1</v>
      </c>
      <c r="K5" s="25">
        <f t="shared" si="0"/>
        <v>1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17</v>
      </c>
      <c r="K6" s="25">
        <f t="shared" si="0"/>
        <v>17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/>
      <c r="K7" s="25">
        <f t="shared" si="0"/>
        <v>0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>
        <v>2</v>
      </c>
      <c r="K9" s="25">
        <f t="shared" si="0"/>
        <v>2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>
        <v>6</v>
      </c>
      <c r="K14" s="25">
        <f t="shared" si="0"/>
        <v>6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50</v>
      </c>
      <c r="K19" s="25">
        <f t="shared" si="0"/>
        <v>50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>
        <v>2</v>
      </c>
      <c r="K20" s="25">
        <f t="shared" si="0"/>
        <v>2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  <row r="32" spans="1:30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30">
    <mergeCell ref="A28:A30"/>
    <mergeCell ref="B28:B30"/>
    <mergeCell ref="AD1:AD2"/>
    <mergeCell ref="A2:L2"/>
    <mergeCell ref="A4:A13"/>
    <mergeCell ref="B4:B13"/>
    <mergeCell ref="A14:A18"/>
    <mergeCell ref="B14:B18"/>
    <mergeCell ref="AA1:AA2"/>
    <mergeCell ref="T1:T2"/>
    <mergeCell ref="A1:C1"/>
    <mergeCell ref="M1:M2"/>
    <mergeCell ref="N1:N2"/>
    <mergeCell ref="D1:I1"/>
    <mergeCell ref="J1:L1"/>
    <mergeCell ref="A21:A27"/>
    <mergeCell ref="B21:B27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M4:X30">
    <cfRule type="cellIs" dxfId="12" priority="1" stopIfTrue="1" operator="greaterThan">
      <formula>0</formula>
    </cfRule>
    <cfRule type="cellIs" dxfId="11" priority="2" stopIfTrue="1" operator="greaterThan">
      <formula>0</formula>
    </cfRule>
    <cfRule type="cellIs" dxfId="1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0EA1F-CB0F-4E77-A5DF-65C33D081FE8}">
  <dimension ref="A1:AD649"/>
  <sheetViews>
    <sheetView zoomScale="82" zoomScaleNormal="82" workbookViewId="0">
      <selection activeCell="N7" sqref="N7"/>
    </sheetView>
  </sheetViews>
  <sheetFormatPr defaultColWidth="9.7109375" defaultRowHeight="26.25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2</v>
      </c>
      <c r="K5" s="25">
        <f t="shared" si="0"/>
        <v>2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3</v>
      </c>
      <c r="K6" s="25">
        <f t="shared" si="0"/>
        <v>3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/>
      <c r="K7" s="25">
        <f t="shared" si="0"/>
        <v>0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10</v>
      </c>
      <c r="K19" s="25">
        <f t="shared" si="0"/>
        <v>10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  <row r="32" spans="1:30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30">
    <mergeCell ref="A28:A30"/>
    <mergeCell ref="B28:B30"/>
    <mergeCell ref="AD1:AD2"/>
    <mergeCell ref="A2:L2"/>
    <mergeCell ref="A4:A13"/>
    <mergeCell ref="B4:B13"/>
    <mergeCell ref="A14:A18"/>
    <mergeCell ref="B14:B18"/>
    <mergeCell ref="AA1:AA2"/>
    <mergeCell ref="T1:T2"/>
    <mergeCell ref="A1:C1"/>
    <mergeCell ref="M1:M2"/>
    <mergeCell ref="N1:N2"/>
    <mergeCell ref="D1:I1"/>
    <mergeCell ref="J1:L1"/>
    <mergeCell ref="A21:A27"/>
    <mergeCell ref="B21:B27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M4:X30">
    <cfRule type="cellIs" dxfId="9" priority="1" stopIfTrue="1" operator="greaterThan">
      <formula>0</formula>
    </cfRule>
    <cfRule type="cellIs" dxfId="8" priority="2" stopIfTrue="1" operator="greaterThan">
      <formula>0</formula>
    </cfRule>
    <cfRule type="cellIs" dxfId="7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31"/>
  <sheetViews>
    <sheetView zoomScale="89" zoomScaleNormal="89" workbookViewId="0">
      <selection activeCell="N8" sqref="N8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1</v>
      </c>
      <c r="K5" s="25">
        <f t="shared" si="0"/>
        <v>1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/>
      <c r="K6" s="25">
        <f t="shared" si="0"/>
        <v>0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/>
      <c r="K7" s="25">
        <f t="shared" si="0"/>
        <v>0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/>
      <c r="K19" s="25">
        <f t="shared" si="0"/>
        <v>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AD1:AD2"/>
    <mergeCell ref="A2:L2"/>
    <mergeCell ref="A4:A13"/>
    <mergeCell ref="B4:B13"/>
    <mergeCell ref="A14:A18"/>
    <mergeCell ref="B14:B18"/>
    <mergeCell ref="A21:A27"/>
    <mergeCell ref="B21:B27"/>
    <mergeCell ref="A28:A30"/>
    <mergeCell ref="B28:B30"/>
    <mergeCell ref="A1:C1"/>
    <mergeCell ref="M1:M2"/>
    <mergeCell ref="R1:R2"/>
    <mergeCell ref="Q1:Q2"/>
    <mergeCell ref="D1:I1"/>
    <mergeCell ref="J1:L1"/>
    <mergeCell ref="X1:X2"/>
    <mergeCell ref="N1:N2"/>
    <mergeCell ref="O1:O2"/>
    <mergeCell ref="P1:P2"/>
    <mergeCell ref="U1:U2"/>
    <mergeCell ref="V1:V2"/>
    <mergeCell ref="W1:W2"/>
    <mergeCell ref="T1:T2"/>
    <mergeCell ref="S1:S2"/>
    <mergeCell ref="Y1:Y2"/>
    <mergeCell ref="Z1:Z2"/>
    <mergeCell ref="AA1:AA2"/>
    <mergeCell ref="AB1:AB2"/>
    <mergeCell ref="AC1:AC2"/>
  </mergeCells>
  <conditionalFormatting sqref="M4:X30">
    <cfRule type="cellIs" dxfId="6" priority="1" stopIfTrue="1" operator="greaterThan">
      <formula>0</formula>
    </cfRule>
    <cfRule type="cellIs" dxfId="5" priority="2" stopIfTrue="1" operator="greaterThan">
      <formula>0</formula>
    </cfRule>
    <cfRule type="cellIs" dxfId="4" priority="3" stopIfTrue="1" operator="greaterThan">
      <formula>0</formula>
    </cfRule>
  </conditionalFormatting>
  <hyperlinks>
    <hyperlink ref="D577" r:id="rId1" display="https://www.havan.com.br/mangueira-para-gas-de-cozinha-glp-1-20m-durin-05207.html" xr:uid="{BC9372F5-BE55-4F95-9410-1C392459B597}"/>
  </hyperlink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1"/>
  <sheetViews>
    <sheetView zoomScale="80" zoomScaleNormal="80" workbookViewId="0">
      <selection activeCell="O6" sqref="O6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>
        <v>1</v>
      </c>
      <c r="K4" s="25">
        <f t="shared" ref="K4:K30" si="0">J4-(SUM(M4:AD4))</f>
        <v>1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1</v>
      </c>
      <c r="K5" s="25">
        <f t="shared" si="0"/>
        <v>1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1</v>
      </c>
      <c r="K6" s="25">
        <f t="shared" si="0"/>
        <v>1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2</v>
      </c>
      <c r="K7" s="25">
        <f t="shared" si="0"/>
        <v>2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>
        <v>2</v>
      </c>
      <c r="K9" s="25">
        <f t="shared" si="0"/>
        <v>2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/>
      <c r="K19" s="25">
        <f t="shared" si="0"/>
        <v>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D1:I1"/>
    <mergeCell ref="J1:L1"/>
    <mergeCell ref="AD1:AD2"/>
    <mergeCell ref="A2:L2"/>
    <mergeCell ref="A4:A13"/>
    <mergeCell ref="B4:B13"/>
    <mergeCell ref="A14:A18"/>
    <mergeCell ref="B14:B18"/>
    <mergeCell ref="A21:A27"/>
    <mergeCell ref="B21:B27"/>
    <mergeCell ref="A28:A30"/>
    <mergeCell ref="B28:B30"/>
    <mergeCell ref="T1:T2"/>
    <mergeCell ref="U1:U2"/>
    <mergeCell ref="V1:V2"/>
    <mergeCell ref="W1:W2"/>
    <mergeCell ref="O1:O2"/>
    <mergeCell ref="P1:P2"/>
    <mergeCell ref="Q1:Q2"/>
    <mergeCell ref="R1:R2"/>
    <mergeCell ref="S1:S2"/>
    <mergeCell ref="N1:N2"/>
    <mergeCell ref="A1:C1"/>
    <mergeCell ref="M1:M2"/>
    <mergeCell ref="AC1:AC2"/>
    <mergeCell ref="X1:X2"/>
    <mergeCell ref="Y1:Y2"/>
    <mergeCell ref="Z1:Z2"/>
    <mergeCell ref="AA1:AA2"/>
    <mergeCell ref="AB1:AB2"/>
  </mergeCells>
  <conditionalFormatting sqref="M4:X30">
    <cfRule type="cellIs" dxfId="3" priority="1" stopIfTrue="1" operator="greaterThan">
      <formula>0</formula>
    </cfRule>
    <cfRule type="cellIs" dxfId="2" priority="2" stopIfTrue="1" operator="greaterThan">
      <formula>0</formula>
    </cfRule>
    <cfRule type="cellIs" dxfId="1" priority="3" stopIfTrue="1" operator="greaterThan">
      <formula>0</formula>
    </cfRule>
  </conditionalFormatting>
  <hyperlinks>
    <hyperlink ref="D577" r:id="rId1" display="https://www.havan.com.br/mangueira-para-gas-de-cozinha-glp-1-20m-durin-05207.html" xr:uid="{FBD31926-2A5F-4C00-865D-98A409711434}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0"/>
  <sheetViews>
    <sheetView zoomScale="90" zoomScaleNormal="90" workbookViewId="0">
      <selection activeCell="O20" sqref="O20"/>
    </sheetView>
  </sheetViews>
  <sheetFormatPr defaultColWidth="9.7109375" defaultRowHeight="39.950000000000003" customHeight="1"/>
  <cols>
    <col min="1" max="1" width="10" style="1" customWidth="1"/>
    <col min="2" max="2" width="41.42578125" style="1" customWidth="1"/>
    <col min="3" max="3" width="6.42578125" style="27" customWidth="1"/>
    <col min="4" max="4" width="49" style="1" customWidth="1"/>
    <col min="5" max="5" width="19.42578125" style="1" customWidth="1"/>
    <col min="6" max="6" width="12.42578125" style="1" customWidth="1"/>
    <col min="7" max="7" width="16.7109375" style="1" customWidth="1"/>
    <col min="8" max="8" width="12.5703125" style="4" customWidth="1"/>
    <col min="9" max="9" width="13.28515625" style="28" customWidth="1"/>
    <col min="10" max="10" width="12.5703125" style="5" customWidth="1"/>
    <col min="11" max="12" width="16" style="2" customWidth="1"/>
    <col min="13" max="13" width="20.85546875" style="2" customWidth="1"/>
    <col min="14" max="14" width="9.7109375" style="2" customWidth="1"/>
    <col min="15" max="16384" width="9.7109375" style="2"/>
  </cols>
  <sheetData>
    <row r="1" spans="1:13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80" t="s">
        <v>29</v>
      </c>
      <c r="I1" s="80"/>
      <c r="J1" s="80"/>
      <c r="K1" s="80"/>
      <c r="L1" s="80"/>
      <c r="M1" s="80"/>
    </row>
    <row r="2" spans="1:13" ht="39.950000000000003" customHeight="1">
      <c r="A2" s="67" t="s">
        <v>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3" customFormat="1" ht="39.950000000000003" customHeight="1">
      <c r="A3" s="36" t="s">
        <v>21</v>
      </c>
      <c r="B3" s="38" t="s">
        <v>15</v>
      </c>
      <c r="C3" s="37" t="s">
        <v>22</v>
      </c>
      <c r="D3" s="41" t="s">
        <v>16</v>
      </c>
      <c r="E3" s="41" t="s">
        <v>17</v>
      </c>
      <c r="F3" s="38" t="s">
        <v>3</v>
      </c>
      <c r="G3" s="38" t="s">
        <v>18</v>
      </c>
      <c r="H3" s="22" t="s">
        <v>5</v>
      </c>
      <c r="I3" s="23" t="s">
        <v>10</v>
      </c>
      <c r="J3" s="21" t="s">
        <v>4</v>
      </c>
      <c r="K3" s="30" t="s">
        <v>19</v>
      </c>
      <c r="L3" s="30" t="s">
        <v>20</v>
      </c>
      <c r="M3" s="30" t="s">
        <v>6</v>
      </c>
    </row>
    <row r="4" spans="1:13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40" t="s">
        <v>12</v>
      </c>
      <c r="G4" s="40" t="s">
        <v>25</v>
      </c>
      <c r="H4" s="19">
        <f>'REITORIA - SETIC'!J4+ESAG!J4+CEART!J4+FAED!J4+CEAD!J4+CEFID!J4+CERES!J4+CEPLAN!J4+CCT!J4+CAV!J4+CEO!J4+CESFI!J4+CEAVI!J4</f>
        <v>28</v>
      </c>
      <c r="I4" s="25">
        <f>SUM('REITORIA - SETIC'!M4:AD4)</f>
        <v>0</v>
      </c>
      <c r="J4" s="31">
        <f t="shared" ref="J4:J30" si="0">H4-I4</f>
        <v>28</v>
      </c>
      <c r="K4" s="20">
        <v>4500</v>
      </c>
      <c r="L4" s="20">
        <f t="shared" ref="L4:L30" si="1">K4*H4</f>
        <v>126000</v>
      </c>
      <c r="M4" s="17">
        <f t="shared" ref="M4:M30" si="2">K4*I4</f>
        <v>0</v>
      </c>
    </row>
    <row r="5" spans="1:13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40" t="s">
        <v>12</v>
      </c>
      <c r="G5" s="40" t="s">
        <v>25</v>
      </c>
      <c r="H5" s="19">
        <f>'REITORIA - SETIC'!J5+ESAG!J5+CEART!J5+FAED!J5+CEAD!J5+CEFID!J5+CERES!J5+CEPLAN!J5+CCT!J5+CAV!J5+CEO!J5+CESFI!J5+CEAVI!J5</f>
        <v>28</v>
      </c>
      <c r="I5" s="25">
        <f>SUM('REITORIA - SETIC'!M5:AD5)</f>
        <v>0</v>
      </c>
      <c r="J5" s="31">
        <f t="shared" si="0"/>
        <v>28</v>
      </c>
      <c r="K5" s="20">
        <v>17250</v>
      </c>
      <c r="L5" s="20">
        <f t="shared" si="1"/>
        <v>483000</v>
      </c>
      <c r="M5" s="17">
        <f t="shared" si="2"/>
        <v>0</v>
      </c>
    </row>
    <row r="6" spans="1:13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40" t="s">
        <v>12</v>
      </c>
      <c r="G6" s="40" t="s">
        <v>25</v>
      </c>
      <c r="H6" s="19">
        <f>'REITORIA - SETIC'!J6+ESAG!J6+CEART!J6+FAED!J6+CEAD!J6+CEFID!J6+CERES!J6+CEPLAN!J6+CCT!J6+CAV!J6+CEO!J6+CESFI!J6+CEAVI!J6</f>
        <v>88</v>
      </c>
      <c r="I6" s="25">
        <f>SUM('REITORIA - SETIC'!M6:AD6)</f>
        <v>0</v>
      </c>
      <c r="J6" s="31">
        <f t="shared" si="0"/>
        <v>88</v>
      </c>
      <c r="K6" s="20">
        <v>9900</v>
      </c>
      <c r="L6" s="20">
        <f t="shared" si="1"/>
        <v>871200</v>
      </c>
      <c r="M6" s="17">
        <f t="shared" si="2"/>
        <v>0</v>
      </c>
    </row>
    <row r="7" spans="1:13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40" t="s">
        <v>12</v>
      </c>
      <c r="G7" s="40" t="s">
        <v>25</v>
      </c>
      <c r="H7" s="19">
        <f>'REITORIA - SETIC'!J7+ESAG!J7+CEART!J7+FAED!J7+CEAD!J7+CEFID!J7+CERES!J7+CEPLAN!J7+CCT!J7+CAV!J7+CEO!J7+CESFI!J7+CEAVI!J7</f>
        <v>12</v>
      </c>
      <c r="I7" s="25">
        <f>SUM('REITORIA - SETIC'!M7:AD7)</f>
        <v>0</v>
      </c>
      <c r="J7" s="31">
        <f t="shared" si="0"/>
        <v>12</v>
      </c>
      <c r="K7" s="20">
        <v>9950</v>
      </c>
      <c r="L7" s="20">
        <f t="shared" si="1"/>
        <v>119400</v>
      </c>
      <c r="M7" s="17">
        <f t="shared" si="2"/>
        <v>0</v>
      </c>
    </row>
    <row r="8" spans="1:13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40" t="s">
        <v>12</v>
      </c>
      <c r="G8" s="40" t="s">
        <v>25</v>
      </c>
      <c r="H8" s="19">
        <f>'REITORIA - SETIC'!J8+ESAG!J8+CEART!J8+FAED!J8+CEAD!J8+CEFID!J8+CERES!J8+CEPLAN!J8+CCT!J8+CAV!J8+CEO!J8+CESFI!J8+CEAVI!J8</f>
        <v>10</v>
      </c>
      <c r="I8" s="25">
        <f>SUM('REITORIA - SETIC'!M8:AD8)</f>
        <v>0</v>
      </c>
      <c r="J8" s="31">
        <f t="shared" si="0"/>
        <v>10</v>
      </c>
      <c r="K8" s="20">
        <v>38000</v>
      </c>
      <c r="L8" s="20">
        <f t="shared" si="1"/>
        <v>380000</v>
      </c>
      <c r="M8" s="17">
        <f t="shared" si="2"/>
        <v>0</v>
      </c>
    </row>
    <row r="9" spans="1:13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40" t="s">
        <v>12</v>
      </c>
      <c r="G9" s="40" t="s">
        <v>25</v>
      </c>
      <c r="H9" s="19">
        <f>'REITORIA - SETIC'!J9+ESAG!J9+CEART!J9+FAED!J9+CEAD!J9+CEFID!J9+CERES!J9+CEPLAN!J9+CCT!J9+CAV!J9+CEO!J9+CESFI!J9+CEAVI!J9</f>
        <v>8</v>
      </c>
      <c r="I9" s="25">
        <f>SUM('REITORIA - SETIC'!M9:AD9)</f>
        <v>0</v>
      </c>
      <c r="J9" s="31">
        <f t="shared" si="0"/>
        <v>8</v>
      </c>
      <c r="K9" s="20">
        <v>12226.29</v>
      </c>
      <c r="L9" s="20">
        <f t="shared" si="1"/>
        <v>97810.32</v>
      </c>
      <c r="M9" s="17">
        <f t="shared" si="2"/>
        <v>0</v>
      </c>
    </row>
    <row r="10" spans="1:13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40" t="s">
        <v>12</v>
      </c>
      <c r="G10" s="40" t="s">
        <v>26</v>
      </c>
      <c r="H10" s="19">
        <f>'REITORIA - SETIC'!J10+ESAG!J10+CEART!J10+FAED!J10+CEAD!J10+CEFID!J10+CERES!J10+CEPLAN!J10+CCT!J10+CAV!J10+CEO!J10+CESFI!J10+CEAVI!J10</f>
        <v>72</v>
      </c>
      <c r="I10" s="25">
        <f>SUM('REITORIA - SETIC'!M10:AD10)</f>
        <v>0</v>
      </c>
      <c r="J10" s="31">
        <f t="shared" si="0"/>
        <v>72</v>
      </c>
      <c r="K10" s="20">
        <v>1214</v>
      </c>
      <c r="L10" s="20">
        <f t="shared" si="1"/>
        <v>87408</v>
      </c>
      <c r="M10" s="17">
        <f t="shared" si="2"/>
        <v>0</v>
      </c>
    </row>
    <row r="11" spans="1:13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40" t="s">
        <v>12</v>
      </c>
      <c r="G11" s="40" t="s">
        <v>26</v>
      </c>
      <c r="H11" s="19">
        <f>'REITORIA - SETIC'!J11+ESAG!J11+CEART!J11+FAED!J11+CEAD!J11+CEFID!J11+CERES!J11+CEPLAN!J11+CCT!J11+CAV!J11+CEO!J11+CESFI!J11+CEAVI!J11</f>
        <v>52</v>
      </c>
      <c r="I11" s="25">
        <f>SUM('REITORIA - SETIC'!M11:AD11)</f>
        <v>0</v>
      </c>
      <c r="J11" s="31">
        <f t="shared" si="0"/>
        <v>52</v>
      </c>
      <c r="K11" s="20">
        <v>1214</v>
      </c>
      <c r="L11" s="20">
        <f t="shared" si="1"/>
        <v>63128</v>
      </c>
      <c r="M11" s="17">
        <f t="shared" si="2"/>
        <v>0</v>
      </c>
    </row>
    <row r="12" spans="1:13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40" t="s">
        <v>12</v>
      </c>
      <c r="G12" s="40" t="s">
        <v>26</v>
      </c>
      <c r="H12" s="19">
        <f>'REITORIA - SETIC'!J12+ESAG!J12+CEART!J12+FAED!J12+CEAD!J12+CEFID!J12+CERES!J12+CEPLAN!J12+CCT!J12+CAV!J12+CEO!J12+CESFI!J12+CEAVI!J12</f>
        <v>16</v>
      </c>
      <c r="I12" s="25">
        <f>SUM('REITORIA - SETIC'!M12:AD12)</f>
        <v>0</v>
      </c>
      <c r="J12" s="31">
        <f t="shared" si="0"/>
        <v>16</v>
      </c>
      <c r="K12" s="20">
        <v>4320.8599999999997</v>
      </c>
      <c r="L12" s="20">
        <f t="shared" si="1"/>
        <v>69133.759999999995</v>
      </c>
      <c r="M12" s="17">
        <f t="shared" si="2"/>
        <v>0</v>
      </c>
    </row>
    <row r="13" spans="1:13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40" t="s">
        <v>12</v>
      </c>
      <c r="G13" s="40" t="s">
        <v>26</v>
      </c>
      <c r="H13" s="19">
        <f>'REITORIA - SETIC'!J13+ESAG!J13+CEART!J13+FAED!J13+CEAD!J13+CEFID!J13+CERES!J13+CEPLAN!J13+CCT!J13+CAV!J13+CEO!J13+CESFI!J13+CEAVI!J13</f>
        <v>24</v>
      </c>
      <c r="I13" s="25">
        <f>SUM('REITORIA - SETIC'!M13:AD13)</f>
        <v>0</v>
      </c>
      <c r="J13" s="31">
        <f t="shared" si="0"/>
        <v>24</v>
      </c>
      <c r="K13" s="20">
        <v>5450</v>
      </c>
      <c r="L13" s="20">
        <f t="shared" si="1"/>
        <v>130800</v>
      </c>
      <c r="M13" s="17">
        <f t="shared" si="2"/>
        <v>0</v>
      </c>
    </row>
    <row r="14" spans="1:13" ht="39.950000000000003" customHeight="1">
      <c r="A14" s="71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33" t="s">
        <v>12</v>
      </c>
      <c r="G14" s="33" t="s">
        <v>26</v>
      </c>
      <c r="H14" s="19">
        <f>'REITORIA - SETIC'!J14+ESAG!J14+CEART!J14+FAED!J14+CEAD!J14+CEFID!J14+CERES!J14+CEPLAN!J14+CCT!J14+CAV!J14+CEO!J14+CESFI!J14+CEAVI!J14</f>
        <v>8</v>
      </c>
      <c r="I14" s="25">
        <f>SUM('REITORIA - SETIC'!M14:AD14)</f>
        <v>0</v>
      </c>
      <c r="J14" s="31">
        <f t="shared" si="0"/>
        <v>8</v>
      </c>
      <c r="K14" s="20">
        <v>173.45</v>
      </c>
      <c r="L14" s="20">
        <f t="shared" si="1"/>
        <v>1387.6</v>
      </c>
      <c r="M14" s="17">
        <f t="shared" si="2"/>
        <v>0</v>
      </c>
    </row>
    <row r="15" spans="1:13" ht="39.950000000000003" customHeight="1">
      <c r="A15" s="72"/>
      <c r="B15" s="87"/>
      <c r="C15" s="51">
        <v>12</v>
      </c>
      <c r="D15" s="56" t="s">
        <v>81</v>
      </c>
      <c r="E15" s="57" t="s">
        <v>46</v>
      </c>
      <c r="F15" s="33" t="s">
        <v>12</v>
      </c>
      <c r="G15" s="33" t="s">
        <v>26</v>
      </c>
      <c r="H15" s="19">
        <f>'REITORIA - SETIC'!J15+ESAG!J15+CEART!J15+FAED!J15+CEAD!J15+CEFID!J15+CERES!J15+CEPLAN!J15+CCT!J15+CAV!J15+CEO!J15+CESFI!J15+CEAVI!J15</f>
        <v>28</v>
      </c>
      <c r="I15" s="25">
        <f>SUM('REITORIA - SETIC'!M15:AD15)</f>
        <v>0</v>
      </c>
      <c r="J15" s="31">
        <f t="shared" si="0"/>
        <v>28</v>
      </c>
      <c r="K15" s="20">
        <v>166</v>
      </c>
      <c r="L15" s="20">
        <f t="shared" si="1"/>
        <v>4648</v>
      </c>
      <c r="M15" s="17">
        <f t="shared" si="2"/>
        <v>0</v>
      </c>
    </row>
    <row r="16" spans="1:13" ht="39.950000000000003" customHeight="1">
      <c r="A16" s="72"/>
      <c r="B16" s="87"/>
      <c r="C16" s="51">
        <v>13</v>
      </c>
      <c r="D16" s="56" t="s">
        <v>82</v>
      </c>
      <c r="E16" s="57" t="s">
        <v>46</v>
      </c>
      <c r="F16" s="33" t="s">
        <v>12</v>
      </c>
      <c r="G16" s="33" t="s">
        <v>26</v>
      </c>
      <c r="H16" s="19">
        <f>'REITORIA - SETIC'!J16+ESAG!J16+CEART!J16+FAED!J16+CEAD!J16+CEFID!J16+CERES!J16+CEPLAN!J16+CCT!J16+CAV!J16+CEO!J16+CESFI!J16+CEAVI!J16</f>
        <v>4</v>
      </c>
      <c r="I16" s="25">
        <f>SUM('REITORIA - SETIC'!M16:AD16)</f>
        <v>0</v>
      </c>
      <c r="J16" s="31">
        <f t="shared" si="0"/>
        <v>4</v>
      </c>
      <c r="K16" s="20">
        <v>183.6</v>
      </c>
      <c r="L16" s="20">
        <f t="shared" si="1"/>
        <v>734.4</v>
      </c>
      <c r="M16" s="17">
        <f t="shared" si="2"/>
        <v>0</v>
      </c>
    </row>
    <row r="17" spans="1:13" ht="39.950000000000003" customHeight="1">
      <c r="A17" s="72"/>
      <c r="B17" s="87"/>
      <c r="C17" s="51">
        <v>14</v>
      </c>
      <c r="D17" s="56" t="s">
        <v>83</v>
      </c>
      <c r="E17" s="57" t="s">
        <v>46</v>
      </c>
      <c r="F17" s="33" t="s">
        <v>12</v>
      </c>
      <c r="G17" s="33" t="s">
        <v>26</v>
      </c>
      <c r="H17" s="19">
        <f>'REITORIA - SETIC'!J17+ESAG!J17+CEART!J17+FAED!J17+CEAD!J17+CEFID!J17+CERES!J17+CEPLAN!J17+CCT!J17+CAV!J17+CEO!J17+CESFI!J17+CEAVI!J17</f>
        <v>64</v>
      </c>
      <c r="I17" s="25">
        <f>SUM('REITORIA - SETIC'!M17:AD17)</f>
        <v>0</v>
      </c>
      <c r="J17" s="31">
        <f t="shared" si="0"/>
        <v>64</v>
      </c>
      <c r="K17" s="20">
        <v>430</v>
      </c>
      <c r="L17" s="20">
        <f t="shared" si="1"/>
        <v>27520</v>
      </c>
      <c r="M17" s="17">
        <f t="shared" si="2"/>
        <v>0</v>
      </c>
    </row>
    <row r="18" spans="1:13" ht="39.950000000000003" customHeight="1">
      <c r="A18" s="72"/>
      <c r="B18" s="88"/>
      <c r="C18" s="51">
        <v>15</v>
      </c>
      <c r="D18" s="56" t="s">
        <v>84</v>
      </c>
      <c r="E18" s="57" t="s">
        <v>46</v>
      </c>
      <c r="F18" s="33" t="s">
        <v>12</v>
      </c>
      <c r="G18" s="33" t="s">
        <v>26</v>
      </c>
      <c r="H18" s="19">
        <f>'REITORIA - SETIC'!J18+ESAG!J18+CEART!J18+FAED!J18+CEAD!J18+CEFID!J18+CERES!J18+CEPLAN!J18+CCT!J18+CAV!J18+CEO!J18+CESFI!J18+CEAVI!J18</f>
        <v>40</v>
      </c>
      <c r="I18" s="25">
        <f>SUM('REITORIA - SETIC'!M18:AD18)</f>
        <v>0</v>
      </c>
      <c r="J18" s="31">
        <f t="shared" si="0"/>
        <v>40</v>
      </c>
      <c r="K18" s="20">
        <v>930</v>
      </c>
      <c r="L18" s="20">
        <f t="shared" si="1"/>
        <v>37200</v>
      </c>
      <c r="M18" s="17">
        <f t="shared" si="2"/>
        <v>0</v>
      </c>
    </row>
    <row r="19" spans="1:13" ht="39.950000000000003" customHeight="1">
      <c r="A19" s="65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40" t="s">
        <v>12</v>
      </c>
      <c r="G19" s="40" t="s">
        <v>25</v>
      </c>
      <c r="H19" s="19">
        <f>'REITORIA - SETIC'!J19+ESAG!J19+CEART!J19+FAED!J19+CEAD!J19+CEFID!J19+CERES!J19+CEPLAN!J19+CCT!J19+CAV!J19+CEO!J19+CESFI!J19+CEAVI!J19</f>
        <v>158</v>
      </c>
      <c r="I19" s="25">
        <f>SUM('REITORIA - SETIC'!M20:AD20)</f>
        <v>0</v>
      </c>
      <c r="J19" s="31">
        <f t="shared" si="0"/>
        <v>158</v>
      </c>
      <c r="K19" s="20">
        <v>3022.56</v>
      </c>
      <c r="L19" s="20">
        <f t="shared" si="1"/>
        <v>477564.48</v>
      </c>
      <c r="M19" s="17">
        <f t="shared" si="2"/>
        <v>0</v>
      </c>
    </row>
    <row r="20" spans="1:13" ht="57" customHeight="1">
      <c r="A20" s="50">
        <v>7</v>
      </c>
      <c r="B20" s="90" t="s">
        <v>33</v>
      </c>
      <c r="C20" s="55">
        <v>24</v>
      </c>
      <c r="D20" s="56" t="s">
        <v>86</v>
      </c>
      <c r="E20" s="57" t="s">
        <v>53</v>
      </c>
      <c r="F20" s="33" t="s">
        <v>12</v>
      </c>
      <c r="G20" s="33" t="s">
        <v>25</v>
      </c>
      <c r="H20" s="19">
        <f>'REITORIA - SETIC'!J20+ESAG!J20+CEART!J20+FAED!J20+CEAD!J20+CEFID!J20+CERES!J20+CEPLAN!J20+CCT!J20+CAV!J20+CEO!J20+CESFI!J20+CEAVI!J20</f>
        <v>8</v>
      </c>
      <c r="I20" s="25">
        <f>SUM('REITORIA - SETIC'!M21:AD21)</f>
        <v>0</v>
      </c>
      <c r="J20" s="31">
        <f t="shared" si="0"/>
        <v>8</v>
      </c>
      <c r="K20" s="20">
        <v>601.75</v>
      </c>
      <c r="L20" s="20">
        <f t="shared" si="1"/>
        <v>4814</v>
      </c>
      <c r="M20" s="17">
        <f t="shared" si="2"/>
        <v>0</v>
      </c>
    </row>
    <row r="21" spans="1:13" ht="39.950000000000003" customHeight="1">
      <c r="A21" s="10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5" t="s">
        <v>66</v>
      </c>
      <c r="G21" s="95" t="s">
        <v>68</v>
      </c>
      <c r="H21" s="19">
        <f>'REITORIA - SETIC'!J21+ESAG!J21+CEART!J21+FAED!J21+CEAD!J21+CEFID!J21+CERES!J21+CEPLAN!J21+CCT!J21+CAV!J21+CEO!J21+CESFI!J21+CEAVI!J21</f>
        <v>12</v>
      </c>
      <c r="I21" s="25">
        <f>SUM('REITORIA - SETIC'!M22:AD22)</f>
        <v>0</v>
      </c>
      <c r="J21" s="31">
        <f t="shared" si="0"/>
        <v>12</v>
      </c>
      <c r="K21" s="20">
        <v>3660.77</v>
      </c>
      <c r="L21" s="20">
        <f t="shared" si="1"/>
        <v>43929.24</v>
      </c>
      <c r="M21" s="17">
        <f t="shared" si="2"/>
        <v>0</v>
      </c>
    </row>
    <row r="22" spans="1:13" ht="39.950000000000003" customHeight="1">
      <c r="A22" s="101"/>
      <c r="B22" s="99"/>
      <c r="C22" s="92">
        <v>26</v>
      </c>
      <c r="D22" s="93" t="s">
        <v>88</v>
      </c>
      <c r="E22" s="94" t="s">
        <v>55</v>
      </c>
      <c r="F22" s="95" t="s">
        <v>67</v>
      </c>
      <c r="G22" s="95" t="s">
        <v>68</v>
      </c>
      <c r="H22" s="19">
        <f>'REITORIA - SETIC'!J22+ESAG!J22+CEART!J22+FAED!J22+CEAD!J22+CEFID!J22+CERES!J22+CEPLAN!J22+CCT!J22+CAV!J22+CEO!J22+CESFI!J22+CEAVI!J22</f>
        <v>12</v>
      </c>
      <c r="I22" s="25">
        <f>SUM('REITORIA - SETIC'!M23:AD23)</f>
        <v>0</v>
      </c>
      <c r="J22" s="31">
        <f t="shared" si="0"/>
        <v>12</v>
      </c>
      <c r="K22" s="20">
        <v>19595.79</v>
      </c>
      <c r="L22" s="20">
        <f t="shared" si="1"/>
        <v>235149.48</v>
      </c>
      <c r="M22" s="17">
        <f t="shared" si="2"/>
        <v>0</v>
      </c>
    </row>
    <row r="23" spans="1:13" ht="39.950000000000003" customHeight="1">
      <c r="A23" s="101"/>
      <c r="B23" s="99"/>
      <c r="C23" s="92">
        <v>27</v>
      </c>
      <c r="D23" s="93" t="s">
        <v>89</v>
      </c>
      <c r="E23" s="94" t="s">
        <v>55</v>
      </c>
      <c r="F23" s="95" t="s">
        <v>66</v>
      </c>
      <c r="G23" s="95" t="s">
        <v>69</v>
      </c>
      <c r="H23" s="19">
        <f>'REITORIA - SETIC'!J23+ESAG!J23+CEART!J23+FAED!J23+CEAD!J23+CEFID!J23+CERES!J23+CEPLAN!J23+CCT!J23+CAV!J23+CEO!J23+CESFI!J23+CEAVI!J23</f>
        <v>4</v>
      </c>
      <c r="I23" s="25">
        <f>SUM('REITORIA - SETIC'!M24:AD24)</f>
        <v>0</v>
      </c>
      <c r="J23" s="31">
        <f t="shared" si="0"/>
        <v>4</v>
      </c>
      <c r="K23" s="20">
        <v>4629.7700000000004</v>
      </c>
      <c r="L23" s="20">
        <f t="shared" si="1"/>
        <v>18519.080000000002</v>
      </c>
      <c r="M23" s="17">
        <f t="shared" si="2"/>
        <v>0</v>
      </c>
    </row>
    <row r="24" spans="1:13" ht="39.950000000000003" customHeight="1">
      <c r="A24" s="101"/>
      <c r="B24" s="99"/>
      <c r="C24" s="92">
        <v>28</v>
      </c>
      <c r="D24" s="93" t="s">
        <v>90</v>
      </c>
      <c r="E24" s="94" t="s">
        <v>55</v>
      </c>
      <c r="F24" s="95" t="s">
        <v>67</v>
      </c>
      <c r="G24" s="95" t="s">
        <v>68</v>
      </c>
      <c r="H24" s="19">
        <f>'REITORIA - SETIC'!J24+ESAG!J24+CEART!J24+FAED!J24+CEAD!J24+CEFID!J24+CERES!J24+CEPLAN!J24+CCT!J24+CAV!J24+CEO!J24+CESFI!J24+CEAVI!J24</f>
        <v>4</v>
      </c>
      <c r="I24" s="25">
        <f>SUM('REITORIA - SETIC'!M25:AD25)</f>
        <v>0</v>
      </c>
      <c r="J24" s="31">
        <f t="shared" si="0"/>
        <v>4</v>
      </c>
      <c r="K24" s="20">
        <v>32193.08</v>
      </c>
      <c r="L24" s="20">
        <f t="shared" si="1"/>
        <v>128772.32</v>
      </c>
      <c r="M24" s="17">
        <f t="shared" si="2"/>
        <v>0</v>
      </c>
    </row>
    <row r="25" spans="1:13" ht="39.950000000000003" customHeight="1">
      <c r="A25" s="101"/>
      <c r="B25" s="99"/>
      <c r="C25" s="92">
        <v>29</v>
      </c>
      <c r="D25" s="93" t="s">
        <v>91</v>
      </c>
      <c r="E25" s="94" t="s">
        <v>55</v>
      </c>
      <c r="F25" s="95" t="s">
        <v>66</v>
      </c>
      <c r="G25" s="95" t="s">
        <v>69</v>
      </c>
      <c r="H25" s="19">
        <f>'REITORIA - SETIC'!J25+ESAG!J25+CEART!J25+FAED!J25+CEAD!J25+CEFID!J25+CERES!J25+CEPLAN!J25+CCT!J25+CAV!J25+CEO!J25+CESFI!J25+CEAVI!J25</f>
        <v>4</v>
      </c>
      <c r="I25" s="25">
        <f>SUM('REITORIA - SETIC'!M26:AD26)</f>
        <v>0</v>
      </c>
      <c r="J25" s="31">
        <f t="shared" si="0"/>
        <v>4</v>
      </c>
      <c r="K25" s="20">
        <v>6889.02</v>
      </c>
      <c r="L25" s="20">
        <f t="shared" si="1"/>
        <v>27556.080000000002</v>
      </c>
      <c r="M25" s="17">
        <f t="shared" si="2"/>
        <v>0</v>
      </c>
    </row>
    <row r="26" spans="1:13" ht="39.950000000000003" customHeight="1">
      <c r="A26" s="101"/>
      <c r="B26" s="99"/>
      <c r="C26" s="92">
        <v>30</v>
      </c>
      <c r="D26" s="93" t="s">
        <v>92</v>
      </c>
      <c r="E26" s="94" t="s">
        <v>55</v>
      </c>
      <c r="F26" s="95" t="s">
        <v>67</v>
      </c>
      <c r="G26" s="95" t="s">
        <v>68</v>
      </c>
      <c r="H26" s="19">
        <f>'REITORIA - SETIC'!J26+ESAG!J26+CEART!J26+FAED!J26+CEAD!J26+CEFID!J26+CERES!J26+CEPLAN!J26+CCT!J26+CAV!J26+CEO!J26+CESFI!J26+CEAVI!J26</f>
        <v>4</v>
      </c>
      <c r="I26" s="25">
        <f>SUM('REITORIA - SETIC'!M27:AD27)</f>
        <v>0</v>
      </c>
      <c r="J26" s="31">
        <f t="shared" si="0"/>
        <v>4</v>
      </c>
      <c r="K26" s="20">
        <v>61588.56</v>
      </c>
      <c r="L26" s="20">
        <f t="shared" si="1"/>
        <v>246354.24</v>
      </c>
      <c r="M26" s="17">
        <f t="shared" si="2"/>
        <v>0</v>
      </c>
    </row>
    <row r="27" spans="1:13" ht="39.950000000000003" customHeight="1">
      <c r="A27" s="101"/>
      <c r="B27" s="100"/>
      <c r="C27" s="92">
        <v>31</v>
      </c>
      <c r="D27" s="93" t="s">
        <v>93</v>
      </c>
      <c r="E27" s="94" t="s">
        <v>55</v>
      </c>
      <c r="F27" s="95" t="s">
        <v>66</v>
      </c>
      <c r="G27" s="95" t="s">
        <v>69</v>
      </c>
      <c r="H27" s="19">
        <f>'REITORIA - SETIC'!J27+ESAG!J27+CEART!J27+FAED!J27+CEAD!J27+CEFID!J27+CERES!J27+CEPLAN!J27+CCT!J27+CAV!J27+CEO!J27+CESFI!J27+CEAVI!J27</f>
        <v>2</v>
      </c>
      <c r="I27" s="25">
        <f>SUM('REITORIA - SETIC'!M28:AD28)</f>
        <v>0</v>
      </c>
      <c r="J27" s="31">
        <f t="shared" si="0"/>
        <v>2</v>
      </c>
      <c r="K27" s="20">
        <v>22359.78</v>
      </c>
      <c r="L27" s="20">
        <f t="shared" si="1"/>
        <v>44719.56</v>
      </c>
      <c r="M27" s="17">
        <f t="shared" si="2"/>
        <v>0</v>
      </c>
    </row>
    <row r="28" spans="1:13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33" t="s">
        <v>12</v>
      </c>
      <c r="G28" s="33" t="s">
        <v>25</v>
      </c>
      <c r="H28" s="19">
        <f>'REITORIA - SETIC'!J28+ESAG!J28+CEART!J28+FAED!J28+CEAD!J28+CEFID!J28+CERES!J28+CEPLAN!J28+CCT!J28+CAV!J28+CEO!J28+CESFI!J28+CEAVI!J28</f>
        <v>32</v>
      </c>
      <c r="I28" s="25">
        <f>SUM('REITORIA - SETIC'!M28:AD28)</f>
        <v>0</v>
      </c>
      <c r="J28" s="31">
        <f t="shared" si="0"/>
        <v>32</v>
      </c>
      <c r="K28" s="20">
        <v>6318.89</v>
      </c>
      <c r="L28" s="20">
        <f t="shared" si="1"/>
        <v>202204.48</v>
      </c>
      <c r="M28" s="17">
        <f t="shared" si="2"/>
        <v>0</v>
      </c>
    </row>
    <row r="29" spans="1:13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33" t="s">
        <v>12</v>
      </c>
      <c r="G29" s="33" t="s">
        <v>26</v>
      </c>
      <c r="H29" s="19">
        <f>'REITORIA - SETIC'!J29+ESAG!J29+CEART!J29+FAED!J29+CEAD!J29+CEFID!J29+CERES!J29+CEPLAN!J29+CCT!J29+CAV!J29+CEO!J29+CESFI!J29+CEAVI!J29</f>
        <v>32</v>
      </c>
      <c r="I29" s="25">
        <f>SUM('REITORIA - SETIC'!M29:AD29)</f>
        <v>0</v>
      </c>
      <c r="J29" s="31">
        <f t="shared" si="0"/>
        <v>32</v>
      </c>
      <c r="K29" s="20">
        <v>580.79</v>
      </c>
      <c r="L29" s="20">
        <f t="shared" si="1"/>
        <v>18585.28</v>
      </c>
      <c r="M29" s="17">
        <f t="shared" si="2"/>
        <v>0</v>
      </c>
    </row>
    <row r="30" spans="1:13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33" t="s">
        <v>66</v>
      </c>
      <c r="G30" s="33" t="s">
        <v>69</v>
      </c>
      <c r="H30" s="19">
        <f>'REITORIA - SETIC'!J30+ESAG!J30+CEART!J30+FAED!J30+CEAD!J30+CEFID!J30+CERES!J30+CEPLAN!J30+CCT!J30+CAV!J30+CEO!J30+CESFI!J30+CEAVI!J30</f>
        <v>32</v>
      </c>
      <c r="I30" s="25">
        <f>SUM('REITORIA - SETIC'!M30:AD30)</f>
        <v>0</v>
      </c>
      <c r="J30" s="31">
        <f t="shared" si="0"/>
        <v>32</v>
      </c>
      <c r="K30" s="20">
        <v>1115.93</v>
      </c>
      <c r="L30" s="20">
        <f t="shared" si="1"/>
        <v>35709.760000000002</v>
      </c>
      <c r="M30" s="17">
        <f t="shared" si="2"/>
        <v>0</v>
      </c>
    </row>
    <row r="31" spans="1:13" ht="39.950000000000003" customHeight="1">
      <c r="H31" s="4">
        <f>SUM(H4:H30)</f>
        <v>786</v>
      </c>
      <c r="J31" s="5">
        <f>SUM(J4:J30)</f>
        <v>786</v>
      </c>
      <c r="K31" s="49">
        <f>SUM(K4:K30)</f>
        <v>268464.88999999996</v>
      </c>
      <c r="L31" s="49">
        <f>SUM(L4:L30)</f>
        <v>3983248.0799999996</v>
      </c>
      <c r="M31" s="49">
        <f>SUM(M4:M30)</f>
        <v>0</v>
      </c>
    </row>
    <row r="33" spans="8:13" ht="39.950000000000003" customHeight="1">
      <c r="H33" s="81" t="str">
        <f>D1</f>
        <v>OBJETO: AQUISIÇÃO DE EQUIPAMENTOS DE REDE (SWITCHES, TRANSCEIVERS, ACCESS POINT) E AMPLIAÇÃO DE LICENCIAMENTO DOS FIREWALLS NEXT GENERATION DA FORTINET PARA A UDESC</v>
      </c>
      <c r="I33" s="82"/>
      <c r="J33" s="82"/>
      <c r="K33" s="82"/>
      <c r="L33" s="82"/>
      <c r="M33" s="83"/>
    </row>
    <row r="34" spans="8:13" ht="39.950000000000003" customHeight="1">
      <c r="H34" s="74" t="str">
        <f>A1</f>
        <v>PROCESSO: 718/2021</v>
      </c>
      <c r="I34" s="75"/>
      <c r="J34" s="75"/>
      <c r="K34" s="75"/>
      <c r="L34" s="75"/>
      <c r="M34" s="76"/>
    </row>
    <row r="35" spans="8:13" ht="39.950000000000003" customHeight="1">
      <c r="H35" s="77" t="str">
        <f>H1</f>
        <v>VIGÊNCIA DA ATA: 04/08/2021 até 04/08/2022</v>
      </c>
      <c r="I35" s="78"/>
      <c r="J35" s="78"/>
      <c r="K35" s="78"/>
      <c r="L35" s="78"/>
      <c r="M35" s="79"/>
    </row>
    <row r="36" spans="8:13" ht="39.950000000000003" customHeight="1">
      <c r="H36" s="11" t="s">
        <v>13</v>
      </c>
      <c r="I36" s="12"/>
      <c r="J36" s="12"/>
      <c r="K36" s="12"/>
      <c r="L36" s="12"/>
      <c r="M36" s="7">
        <f>L31</f>
        <v>3983248.0799999996</v>
      </c>
    </row>
    <row r="37" spans="8:13" ht="39.950000000000003" customHeight="1">
      <c r="H37" s="13" t="s">
        <v>7</v>
      </c>
      <c r="I37" s="14"/>
      <c r="J37" s="14"/>
      <c r="K37" s="14"/>
      <c r="L37" s="14"/>
      <c r="M37" s="8">
        <f>M31</f>
        <v>0</v>
      </c>
    </row>
    <row r="38" spans="8:13" ht="39.950000000000003" customHeight="1">
      <c r="H38" s="13" t="s">
        <v>8</v>
      </c>
      <c r="I38" s="14"/>
      <c r="J38" s="14"/>
      <c r="K38" s="14"/>
      <c r="L38" s="14"/>
      <c r="M38" s="10"/>
    </row>
    <row r="39" spans="8:13" ht="39.950000000000003" customHeight="1">
      <c r="H39" s="15" t="s">
        <v>9</v>
      </c>
      <c r="I39" s="16"/>
      <c r="J39" s="16"/>
      <c r="K39" s="16"/>
      <c r="L39" s="16"/>
      <c r="M39" s="9">
        <f>M37/M36</f>
        <v>0</v>
      </c>
    </row>
    <row r="40" spans="8:13" ht="39.950000000000003" customHeight="1">
      <c r="H40" s="46"/>
      <c r="I40" s="47"/>
      <c r="J40" s="47"/>
      <c r="K40" s="47"/>
      <c r="L40" s="47"/>
      <c r="M40" s="48"/>
    </row>
  </sheetData>
  <mergeCells count="15">
    <mergeCell ref="A14:A18"/>
    <mergeCell ref="B21:B27"/>
    <mergeCell ref="A21:A27"/>
    <mergeCell ref="H34:M34"/>
    <mergeCell ref="H35:M35"/>
    <mergeCell ref="H1:M1"/>
    <mergeCell ref="A2:M2"/>
    <mergeCell ref="A1:C1"/>
    <mergeCell ref="D1:G1"/>
    <mergeCell ref="H33:M33"/>
    <mergeCell ref="A28:A30"/>
    <mergeCell ref="B28:B30"/>
    <mergeCell ref="B4:B13"/>
    <mergeCell ref="A4:A13"/>
    <mergeCell ref="B14:B18"/>
  </mergeCells>
  <conditionalFormatting sqref="J4:J30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31"/>
  <sheetViews>
    <sheetView zoomScale="77" zoomScaleNormal="77" workbookViewId="0">
      <selection activeCell="N8" sqref="N8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>
        <v>7</v>
      </c>
      <c r="K4" s="25">
        <f t="shared" ref="K4:K30" si="0">J4-(SUM(M4:AD4))</f>
        <v>7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/>
      <c r="K5" s="25">
        <f t="shared" si="0"/>
        <v>0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7</v>
      </c>
      <c r="K6" s="25">
        <f t="shared" si="0"/>
        <v>7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>
        <v>1</v>
      </c>
      <c r="K11" s="25">
        <f t="shared" si="0"/>
        <v>1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15</v>
      </c>
      <c r="K19" s="25">
        <f t="shared" si="0"/>
        <v>15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D1:I1"/>
    <mergeCell ref="J1:L1"/>
    <mergeCell ref="AD1:AD2"/>
    <mergeCell ref="A2:L2"/>
    <mergeCell ref="A4:A13"/>
    <mergeCell ref="B4:B13"/>
    <mergeCell ref="A14:A18"/>
    <mergeCell ref="B14:B18"/>
    <mergeCell ref="A21:A27"/>
    <mergeCell ref="B21:B27"/>
    <mergeCell ref="A28:A30"/>
    <mergeCell ref="B28:B30"/>
    <mergeCell ref="W1:W2"/>
    <mergeCell ref="S1:S2"/>
    <mergeCell ref="T1:T2"/>
    <mergeCell ref="A1:C1"/>
    <mergeCell ref="V1:V2"/>
    <mergeCell ref="U1:U2"/>
    <mergeCell ref="M1:M2"/>
    <mergeCell ref="N1:N2"/>
    <mergeCell ref="O1:O2"/>
    <mergeCell ref="P1:P2"/>
    <mergeCell ref="Q1:Q2"/>
    <mergeCell ref="R1:R2"/>
    <mergeCell ref="AC1:AC2"/>
    <mergeCell ref="X1:X2"/>
    <mergeCell ref="Y1:Y2"/>
    <mergeCell ref="Z1:Z2"/>
    <mergeCell ref="AA1:AA2"/>
    <mergeCell ref="AB1:AB2"/>
  </mergeCells>
  <conditionalFormatting sqref="M4:X30">
    <cfRule type="cellIs" dxfId="36" priority="1" stopIfTrue="1" operator="greaterThan">
      <formula>0</formula>
    </cfRule>
    <cfRule type="cellIs" dxfId="35" priority="2" stopIfTrue="1" operator="greaterThan">
      <formula>0</formula>
    </cfRule>
    <cfRule type="cellIs" dxfId="34" priority="3" stopIfTrue="1" operator="greaterThan">
      <formula>0</formula>
    </cfRule>
  </conditionalFormatting>
  <hyperlinks>
    <hyperlink ref="D577" r:id="rId1" display="https://www.havan.com.br/mangueira-para-gas-de-cozinha-glp-1-20m-durin-05207.html" xr:uid="{6427EF91-5581-4698-8089-24E8A066D432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31"/>
  <sheetViews>
    <sheetView topLeftCell="A19" zoomScale="82" zoomScaleNormal="82" workbookViewId="0">
      <selection activeCell="J34" sqref="J34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5.28515625" style="29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/>
      <c r="K5" s="25">
        <f t="shared" si="0"/>
        <v>0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6</v>
      </c>
      <c r="K6" s="25">
        <f t="shared" si="0"/>
        <v>6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>
        <v>1</v>
      </c>
      <c r="K11" s="25">
        <f t="shared" si="0"/>
        <v>1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12</v>
      </c>
      <c r="K19" s="25">
        <f t="shared" si="0"/>
        <v>12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AD1:AD2"/>
    <mergeCell ref="A2:L2"/>
    <mergeCell ref="A4:A13"/>
    <mergeCell ref="B4:B13"/>
    <mergeCell ref="A14:A18"/>
    <mergeCell ref="B14:B18"/>
    <mergeCell ref="M1:M2"/>
    <mergeCell ref="N1:N2"/>
    <mergeCell ref="O1:O2"/>
    <mergeCell ref="P1:P2"/>
    <mergeCell ref="A1:C1"/>
    <mergeCell ref="D1:I1"/>
    <mergeCell ref="J1:L1"/>
    <mergeCell ref="A21:A27"/>
    <mergeCell ref="B21:B27"/>
    <mergeCell ref="A28:A30"/>
    <mergeCell ref="B28:B30"/>
    <mergeCell ref="AA1:AA2"/>
    <mergeCell ref="AB1:AB2"/>
    <mergeCell ref="AC1:AC2"/>
    <mergeCell ref="V1:V2"/>
    <mergeCell ref="W1:W2"/>
    <mergeCell ref="X1:X2"/>
    <mergeCell ref="Y1:Y2"/>
    <mergeCell ref="Z1:Z2"/>
    <mergeCell ref="Q1:Q2"/>
    <mergeCell ref="R1:R2"/>
    <mergeCell ref="S1:S2"/>
    <mergeCell ref="T1:T2"/>
    <mergeCell ref="U1:U2"/>
  </mergeCells>
  <conditionalFormatting sqref="M4:X30">
    <cfRule type="cellIs" dxfId="33" priority="1" stopIfTrue="1" operator="greaterThan">
      <formula>0</formula>
    </cfRule>
    <cfRule type="cellIs" dxfId="32" priority="2" stopIfTrue="1" operator="greaterThan">
      <formula>0</formula>
    </cfRule>
    <cfRule type="cellIs" dxfId="31" priority="3" stopIfTrue="1" operator="greaterThan">
      <formula>0</formula>
    </cfRule>
  </conditionalFormatting>
  <hyperlinks>
    <hyperlink ref="D577" r:id="rId1" display="https://www.havan.com.br/mangueira-para-gas-de-cozinha-glp-1-20m-durin-05207.html" xr:uid="{08F235CB-CAD8-437F-ABF7-1C2165D28475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31"/>
  <sheetViews>
    <sheetView zoomScale="77" zoomScaleNormal="77" workbookViewId="0">
      <selection activeCell="P10" sqref="P10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3</v>
      </c>
      <c r="K5" s="25">
        <f t="shared" si="0"/>
        <v>3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5</v>
      </c>
      <c r="K6" s="25">
        <f t="shared" si="0"/>
        <v>5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>
        <v>1</v>
      </c>
      <c r="K11" s="25">
        <f t="shared" si="0"/>
        <v>1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/>
      <c r="K19" s="25">
        <f t="shared" si="0"/>
        <v>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AD1:AD2"/>
    <mergeCell ref="A2:L2"/>
    <mergeCell ref="A4:A13"/>
    <mergeCell ref="B4:B13"/>
    <mergeCell ref="A14:A18"/>
    <mergeCell ref="B14:B18"/>
    <mergeCell ref="A21:A27"/>
    <mergeCell ref="B21:B27"/>
    <mergeCell ref="A28:A30"/>
    <mergeCell ref="B28:B30"/>
    <mergeCell ref="U1:U2"/>
    <mergeCell ref="R1:R2"/>
    <mergeCell ref="A1:C1"/>
    <mergeCell ref="D1:I1"/>
    <mergeCell ref="J1:L1"/>
    <mergeCell ref="AB1:AB2"/>
    <mergeCell ref="AC1:AC2"/>
    <mergeCell ref="T1:T2"/>
    <mergeCell ref="S1:S2"/>
    <mergeCell ref="M1:M2"/>
    <mergeCell ref="N1:N2"/>
    <mergeCell ref="O1:O2"/>
    <mergeCell ref="P1:P2"/>
    <mergeCell ref="Q1:Q2"/>
    <mergeCell ref="AA1:AA2"/>
    <mergeCell ref="V1:V2"/>
    <mergeCell ref="W1:W2"/>
    <mergeCell ref="X1:X2"/>
    <mergeCell ref="Y1:Y2"/>
    <mergeCell ref="Z1:Z2"/>
  </mergeCells>
  <conditionalFormatting sqref="M4:X30">
    <cfRule type="cellIs" dxfId="30" priority="1" stopIfTrue="1" operator="greaterThan">
      <formula>0</formula>
    </cfRule>
    <cfRule type="cellIs" dxfId="29" priority="2" stopIfTrue="1" operator="greaterThan">
      <formula>0</formula>
    </cfRule>
    <cfRule type="cellIs" dxfId="28" priority="3" stopIfTrue="1" operator="greaterThan">
      <formula>0</formula>
    </cfRule>
  </conditionalFormatting>
  <hyperlinks>
    <hyperlink ref="D577" r:id="rId1" display="https://www.havan.com.br/mangueira-para-gas-de-cozinha-glp-1-20m-durin-05207.html" xr:uid="{576FD676-4C75-4ED2-9C86-E0018B4D121D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649"/>
  <sheetViews>
    <sheetView zoomScale="70" zoomScaleNormal="70" workbookViewId="0">
      <selection activeCell="O11" sqref="O11"/>
    </sheetView>
  </sheetViews>
  <sheetFormatPr defaultColWidth="9.7109375" defaultRowHeight="26.25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/>
      <c r="K5" s="25">
        <f t="shared" si="0"/>
        <v>0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/>
      <c r="K6" s="25">
        <f t="shared" si="0"/>
        <v>0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>
        <v>1</v>
      </c>
      <c r="K11" s="25">
        <f t="shared" si="0"/>
        <v>1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/>
      <c r="K19" s="25">
        <f t="shared" si="0"/>
        <v>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  <row r="32" spans="1:30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30">
    <mergeCell ref="D1:I1"/>
    <mergeCell ref="J1:L1"/>
    <mergeCell ref="AD1:AD2"/>
    <mergeCell ref="A2:L2"/>
    <mergeCell ref="A4:A13"/>
    <mergeCell ref="B4:B13"/>
    <mergeCell ref="A14:A18"/>
    <mergeCell ref="B14:B18"/>
    <mergeCell ref="A21:A27"/>
    <mergeCell ref="B21:B27"/>
    <mergeCell ref="A28:A30"/>
    <mergeCell ref="B28:B30"/>
    <mergeCell ref="W1:W2"/>
    <mergeCell ref="S1:S2"/>
    <mergeCell ref="T1:T2"/>
    <mergeCell ref="A1:C1"/>
    <mergeCell ref="V1:V2"/>
    <mergeCell ref="U1:U2"/>
    <mergeCell ref="M1:M2"/>
    <mergeCell ref="N1:N2"/>
    <mergeCell ref="O1:O2"/>
    <mergeCell ref="P1:P2"/>
    <mergeCell ref="Q1:Q2"/>
    <mergeCell ref="R1:R2"/>
    <mergeCell ref="AC1:AC2"/>
    <mergeCell ref="X1:X2"/>
    <mergeCell ref="Y1:Y2"/>
    <mergeCell ref="Z1:Z2"/>
    <mergeCell ref="AA1:AA2"/>
    <mergeCell ref="AB1:AB2"/>
  </mergeCells>
  <conditionalFormatting sqref="M4:X30">
    <cfRule type="cellIs" dxfId="27" priority="1" stopIfTrue="1" operator="greaterThan">
      <formula>0</formula>
    </cfRule>
    <cfRule type="cellIs" dxfId="26" priority="2" stopIfTrue="1" operator="greaterThan">
      <formula>0</formula>
    </cfRule>
    <cfRule type="cellIs" dxfId="25" priority="3" stopIfTrue="1" operator="greaterThan">
      <formula>0</formula>
    </cfRule>
  </conditionalFormatting>
  <hyperlinks>
    <hyperlink ref="D577" r:id="rId1" display="https://www.havan.com.br/mangueira-para-gas-de-cozinha-glp-1-20m-durin-05207.html" xr:uid="{37CADA47-1B39-48A1-9B2E-49EE593BF3F8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1"/>
  <sheetViews>
    <sheetView zoomScale="70" zoomScaleNormal="70" workbookViewId="0">
      <selection activeCell="O12" sqref="O12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5</v>
      </c>
      <c r="K5" s="25">
        <f t="shared" si="0"/>
        <v>5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4</v>
      </c>
      <c r="K6" s="25">
        <f t="shared" si="0"/>
        <v>4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>
        <v>1</v>
      </c>
      <c r="K11" s="25">
        <f t="shared" si="0"/>
        <v>1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/>
      <c r="K19" s="25">
        <f t="shared" si="0"/>
        <v>0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B21:B27"/>
    <mergeCell ref="A28:A30"/>
    <mergeCell ref="B28:B30"/>
    <mergeCell ref="AC1:AC2"/>
    <mergeCell ref="AD1:AD2"/>
    <mergeCell ref="A2:L2"/>
    <mergeCell ref="A4:A13"/>
    <mergeCell ref="B4:B13"/>
    <mergeCell ref="AB1:AB2"/>
    <mergeCell ref="T1:T2"/>
    <mergeCell ref="M1:M2"/>
    <mergeCell ref="N1:N2"/>
    <mergeCell ref="O1:O2"/>
    <mergeCell ref="P1:P2"/>
    <mergeCell ref="Q1:Q2"/>
    <mergeCell ref="AA1:AA2"/>
    <mergeCell ref="D1:I1"/>
    <mergeCell ref="J1:L1"/>
    <mergeCell ref="A14:A18"/>
    <mergeCell ref="B14:B18"/>
    <mergeCell ref="A21:A27"/>
    <mergeCell ref="Z1:Z2"/>
    <mergeCell ref="V1:V2"/>
    <mergeCell ref="R1:R2"/>
    <mergeCell ref="S1:S2"/>
    <mergeCell ref="U1:U2"/>
    <mergeCell ref="W1:W2"/>
    <mergeCell ref="X1:X2"/>
    <mergeCell ref="Y1:Y2"/>
    <mergeCell ref="A1:C1"/>
  </mergeCells>
  <conditionalFormatting sqref="M4:X30">
    <cfRule type="cellIs" dxfId="24" priority="1" stopIfTrue="1" operator="greaterThan">
      <formula>0</formula>
    </cfRule>
    <cfRule type="cellIs" dxfId="23" priority="2" stopIfTrue="1" operator="greaterThan">
      <formula>0</formula>
    </cfRule>
    <cfRule type="cellIs" dxfId="22" priority="3" stopIfTrue="1" operator="greaterThan">
      <formula>0</formula>
    </cfRule>
  </conditionalFormatting>
  <hyperlinks>
    <hyperlink ref="D577" r:id="rId1" display="https://www.havan.com.br/mangueira-para-gas-de-cozinha-glp-1-20m-durin-05207.html" xr:uid="{E2908312-5B04-448E-8B7C-7DBF0B3EB74A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31"/>
  <sheetViews>
    <sheetView zoomScale="70" zoomScaleNormal="70" workbookViewId="0">
      <selection activeCell="O10" sqref="O10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2</v>
      </c>
      <c r="K5" s="25">
        <f t="shared" si="0"/>
        <v>2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5</v>
      </c>
      <c r="K6" s="25">
        <f t="shared" si="0"/>
        <v>5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/>
      <c r="K7" s="25">
        <f t="shared" si="0"/>
        <v>0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5</v>
      </c>
      <c r="K19" s="25">
        <f t="shared" si="0"/>
        <v>5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>
        <v>2</v>
      </c>
      <c r="K20" s="25">
        <f t="shared" si="0"/>
        <v>2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A28:A30"/>
    <mergeCell ref="B28:B30"/>
    <mergeCell ref="AD1:AD2"/>
    <mergeCell ref="A2:L2"/>
    <mergeCell ref="A4:A13"/>
    <mergeCell ref="B4:B13"/>
    <mergeCell ref="A14:A18"/>
    <mergeCell ref="B14:B18"/>
    <mergeCell ref="AC1:AC2"/>
    <mergeCell ref="AB1:AB2"/>
    <mergeCell ref="X1:X2"/>
    <mergeCell ref="Y1:Y2"/>
    <mergeCell ref="Z1:Z2"/>
    <mergeCell ref="AA1:AA2"/>
    <mergeCell ref="D1:I1"/>
    <mergeCell ref="J1:L1"/>
    <mergeCell ref="A21:A27"/>
    <mergeCell ref="B21:B27"/>
    <mergeCell ref="W1:W2"/>
    <mergeCell ref="N1:N2"/>
    <mergeCell ref="U1:U2"/>
    <mergeCell ref="V1:V2"/>
    <mergeCell ref="Q1:Q2"/>
    <mergeCell ref="R1:R2"/>
    <mergeCell ref="S1:S2"/>
    <mergeCell ref="T1:T2"/>
    <mergeCell ref="O1:O2"/>
    <mergeCell ref="P1:P2"/>
    <mergeCell ref="A1:C1"/>
    <mergeCell ref="M1:M2"/>
  </mergeCells>
  <conditionalFormatting sqref="M4:X30">
    <cfRule type="cellIs" dxfId="21" priority="1" stopIfTrue="1" operator="greaterThan">
      <formula>0</formula>
    </cfRule>
    <cfRule type="cellIs" dxfId="20" priority="2" stopIfTrue="1" operator="greaterThan">
      <formula>0</formula>
    </cfRule>
    <cfRule type="cellIs" dxfId="19" priority="3" stopIfTrue="1" operator="greaterThan">
      <formula>0</formula>
    </cfRule>
  </conditionalFormatting>
  <hyperlinks>
    <hyperlink ref="D577" r:id="rId1" display="https://www.havan.com.br/mangueira-para-gas-de-cozinha-glp-1-20m-durin-05207.html" xr:uid="{1EA86060-0EFA-4339-BE14-5CBB4138D73D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4552-710A-462C-8DAC-7AE1980BA614}">
  <dimension ref="A1:AD31"/>
  <sheetViews>
    <sheetView zoomScale="80" zoomScaleNormal="80" workbookViewId="0">
      <selection activeCell="P13" sqref="P13"/>
    </sheetView>
  </sheetViews>
  <sheetFormatPr defaultColWidth="9.7109375" defaultRowHeight="39.950000000000003" customHeight="1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/>
      <c r="K4" s="25">
        <f t="shared" ref="K4:K30" si="0">J4-(SUM(M4:AD4))</f>
        <v>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>
        <v>2</v>
      </c>
      <c r="K5" s="25">
        <f t="shared" si="0"/>
        <v>2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4</v>
      </c>
      <c r="K6" s="25">
        <f t="shared" si="0"/>
        <v>4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/>
      <c r="K9" s="25">
        <f t="shared" si="0"/>
        <v>0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/>
      <c r="K15" s="25">
        <f t="shared" si="0"/>
        <v>0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/>
      <c r="K17" s="25">
        <f t="shared" si="0"/>
        <v>0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15</v>
      </c>
      <c r="K19" s="25">
        <f t="shared" si="0"/>
        <v>15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</sheetData>
  <mergeCells count="30">
    <mergeCell ref="A28:A30"/>
    <mergeCell ref="B28:B30"/>
    <mergeCell ref="AD1:AD2"/>
    <mergeCell ref="A2:L2"/>
    <mergeCell ref="A4:A13"/>
    <mergeCell ref="B4:B13"/>
    <mergeCell ref="A14:A18"/>
    <mergeCell ref="B14:B18"/>
    <mergeCell ref="AA1:AA2"/>
    <mergeCell ref="T1:T2"/>
    <mergeCell ref="A1:C1"/>
    <mergeCell ref="M1:M2"/>
    <mergeCell ref="N1:N2"/>
    <mergeCell ref="D1:I1"/>
    <mergeCell ref="J1:L1"/>
    <mergeCell ref="A21:A27"/>
    <mergeCell ref="B21:B27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M4:X30">
    <cfRule type="cellIs" dxfId="18" priority="1" stopIfTrue="1" operator="greaterThan">
      <formula>0</formula>
    </cfRule>
    <cfRule type="cellIs" dxfId="17" priority="2" stopIfTrue="1" operator="greaterThan">
      <formula>0</formula>
    </cfRule>
    <cfRule type="cellIs" dxfId="1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C325D-617C-4C76-A395-A9AE10CE2724}">
  <dimension ref="A1:AD649"/>
  <sheetViews>
    <sheetView zoomScale="78" zoomScaleNormal="78" workbookViewId="0">
      <selection activeCell="P11" sqref="P11"/>
    </sheetView>
  </sheetViews>
  <sheetFormatPr defaultColWidth="9.7109375" defaultRowHeight="26.25"/>
  <cols>
    <col min="1" max="1" width="7" style="35" customWidth="1"/>
    <col min="2" max="2" width="38.5703125" style="1" customWidth="1"/>
    <col min="3" max="3" width="9.5703125" style="34" customWidth="1"/>
    <col min="4" max="4" width="55.28515625" style="42" customWidth="1"/>
    <col min="5" max="6" width="19.42578125" style="43" customWidth="1"/>
    <col min="7" max="7" width="10" style="1" customWidth="1"/>
    <col min="8" max="8" width="16.7109375" style="1" customWidth="1"/>
    <col min="9" max="9" width="14.85546875" style="29" bestFit="1" customWidth="1"/>
    <col min="10" max="10" width="13.85546875" style="4" customWidth="1"/>
    <col min="11" max="11" width="13.28515625" style="28" customWidth="1"/>
    <col min="12" max="12" width="12.5703125" style="5" customWidth="1"/>
    <col min="13" max="24" width="13.7109375" style="6" customWidth="1"/>
    <col min="25" max="30" width="13.7109375" style="2" customWidth="1"/>
    <col min="31" max="16384" width="9.7109375" style="2"/>
  </cols>
  <sheetData>
    <row r="1" spans="1:30" ht="39.950000000000003" customHeight="1">
      <c r="A1" s="67" t="s">
        <v>28</v>
      </c>
      <c r="B1" s="67"/>
      <c r="C1" s="67"/>
      <c r="D1" s="67" t="s">
        <v>30</v>
      </c>
      <c r="E1" s="67"/>
      <c r="F1" s="67"/>
      <c r="G1" s="67"/>
      <c r="H1" s="67"/>
      <c r="I1" s="67"/>
      <c r="J1" s="67" t="s">
        <v>29</v>
      </c>
      <c r="K1" s="67"/>
      <c r="L1" s="67"/>
      <c r="M1" s="66" t="s">
        <v>27</v>
      </c>
      <c r="N1" s="66" t="s">
        <v>27</v>
      </c>
      <c r="O1" s="66" t="s">
        <v>27</v>
      </c>
      <c r="P1" s="66" t="s">
        <v>27</v>
      </c>
      <c r="Q1" s="66" t="s">
        <v>27</v>
      </c>
      <c r="R1" s="66" t="s">
        <v>27</v>
      </c>
      <c r="S1" s="66" t="s">
        <v>27</v>
      </c>
      <c r="T1" s="66" t="s">
        <v>27</v>
      </c>
      <c r="U1" s="66" t="s">
        <v>27</v>
      </c>
      <c r="V1" s="66" t="s">
        <v>27</v>
      </c>
      <c r="W1" s="66" t="s">
        <v>27</v>
      </c>
      <c r="X1" s="66" t="s">
        <v>27</v>
      </c>
      <c r="Y1" s="66" t="s">
        <v>27</v>
      </c>
      <c r="Z1" s="66" t="s">
        <v>27</v>
      </c>
      <c r="AA1" s="66" t="s">
        <v>27</v>
      </c>
      <c r="AB1" s="66" t="s">
        <v>27</v>
      </c>
      <c r="AC1" s="66" t="s">
        <v>27</v>
      </c>
      <c r="AD1" s="66" t="s">
        <v>27</v>
      </c>
    </row>
    <row r="2" spans="1:30" ht="39.950000000000003" customHeight="1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</row>
    <row r="3" spans="1:30" s="3" customFormat="1" ht="57" customHeight="1">
      <c r="A3" s="36" t="s">
        <v>21</v>
      </c>
      <c r="B3" s="38" t="s">
        <v>15</v>
      </c>
      <c r="C3" s="37" t="s">
        <v>22</v>
      </c>
      <c r="D3" s="37" t="s">
        <v>16</v>
      </c>
      <c r="E3" s="37" t="s">
        <v>17</v>
      </c>
      <c r="F3" s="37" t="s">
        <v>35</v>
      </c>
      <c r="G3" s="38" t="s">
        <v>3</v>
      </c>
      <c r="H3" s="38" t="s">
        <v>18</v>
      </c>
      <c r="I3" s="39" t="s">
        <v>23</v>
      </c>
      <c r="J3" s="38" t="s">
        <v>24</v>
      </c>
      <c r="K3" s="44" t="s">
        <v>0</v>
      </c>
      <c r="L3" s="45" t="s">
        <v>2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</row>
    <row r="4" spans="1:30" ht="39.950000000000003" customHeight="1">
      <c r="A4" s="73">
        <v>1</v>
      </c>
      <c r="B4" s="68" t="s">
        <v>31</v>
      </c>
      <c r="C4" s="52">
        <v>1</v>
      </c>
      <c r="D4" s="53" t="s">
        <v>70</v>
      </c>
      <c r="E4" s="54" t="s">
        <v>36</v>
      </c>
      <c r="F4" s="54" t="s">
        <v>37</v>
      </c>
      <c r="G4" s="40" t="s">
        <v>12</v>
      </c>
      <c r="H4" s="40" t="s">
        <v>25</v>
      </c>
      <c r="I4" s="59">
        <v>4500</v>
      </c>
      <c r="J4" s="19">
        <v>20</v>
      </c>
      <c r="K4" s="25">
        <f t="shared" ref="K4:K30" si="0">J4-(SUM(M4:AD4))</f>
        <v>20</v>
      </c>
      <c r="L4" s="26" t="str">
        <f t="shared" ref="L4:L30" si="1">IF(K4&lt;0,"ATENÇÃO","OK")</f>
        <v>OK</v>
      </c>
      <c r="M4" s="62"/>
      <c r="N4" s="62"/>
      <c r="O4" s="62"/>
      <c r="P4" s="62"/>
      <c r="Q4" s="62"/>
      <c r="R4" s="62"/>
      <c r="S4" s="18"/>
      <c r="T4" s="18"/>
      <c r="U4" s="18"/>
      <c r="V4" s="18"/>
      <c r="W4" s="18"/>
      <c r="X4" s="18"/>
      <c r="Y4" s="32"/>
      <c r="Z4" s="32"/>
      <c r="AA4" s="32"/>
      <c r="AB4" s="32"/>
      <c r="AC4" s="32"/>
      <c r="AD4" s="32"/>
    </row>
    <row r="5" spans="1:30" ht="39.950000000000003" customHeight="1">
      <c r="A5" s="73"/>
      <c r="B5" s="69"/>
      <c r="C5" s="52">
        <v>2</v>
      </c>
      <c r="D5" s="53" t="s">
        <v>71</v>
      </c>
      <c r="E5" s="54" t="s">
        <v>36</v>
      </c>
      <c r="F5" s="54" t="s">
        <v>38</v>
      </c>
      <c r="G5" s="40" t="s">
        <v>12</v>
      </c>
      <c r="H5" s="40" t="s">
        <v>25</v>
      </c>
      <c r="I5" s="59">
        <v>17250</v>
      </c>
      <c r="J5" s="19"/>
      <c r="K5" s="25">
        <f t="shared" si="0"/>
        <v>0</v>
      </c>
      <c r="L5" s="26" t="str">
        <f t="shared" si="1"/>
        <v>OK</v>
      </c>
      <c r="M5" s="62"/>
      <c r="N5" s="62"/>
      <c r="O5" s="62"/>
      <c r="P5" s="62"/>
      <c r="Q5" s="62"/>
      <c r="R5" s="62"/>
      <c r="S5" s="18"/>
      <c r="T5" s="18"/>
      <c r="U5" s="18"/>
      <c r="V5" s="18"/>
      <c r="W5" s="18"/>
      <c r="X5" s="18"/>
      <c r="Y5" s="32"/>
      <c r="Z5" s="32"/>
      <c r="AA5" s="32"/>
      <c r="AB5" s="32"/>
      <c r="AC5" s="32"/>
      <c r="AD5" s="32"/>
    </row>
    <row r="6" spans="1:30" ht="39.950000000000003" customHeight="1">
      <c r="A6" s="73"/>
      <c r="B6" s="69"/>
      <c r="C6" s="52">
        <v>3</v>
      </c>
      <c r="D6" s="53" t="s">
        <v>72</v>
      </c>
      <c r="E6" s="54" t="s">
        <v>36</v>
      </c>
      <c r="F6" s="54" t="s">
        <v>39</v>
      </c>
      <c r="G6" s="40" t="s">
        <v>12</v>
      </c>
      <c r="H6" s="40" t="s">
        <v>25</v>
      </c>
      <c r="I6" s="59">
        <v>9900</v>
      </c>
      <c r="J6" s="19">
        <v>15</v>
      </c>
      <c r="K6" s="25">
        <f t="shared" si="0"/>
        <v>15</v>
      </c>
      <c r="L6" s="26" t="str">
        <f t="shared" si="1"/>
        <v>OK</v>
      </c>
      <c r="M6" s="62"/>
      <c r="N6" s="62"/>
      <c r="O6" s="62"/>
      <c r="P6" s="62"/>
      <c r="Q6" s="62"/>
      <c r="R6" s="62"/>
      <c r="S6" s="18"/>
      <c r="T6" s="18"/>
      <c r="U6" s="18"/>
      <c r="V6" s="18"/>
      <c r="W6" s="18"/>
      <c r="X6" s="18"/>
      <c r="Y6" s="32"/>
      <c r="Z6" s="32"/>
      <c r="AA6" s="32"/>
      <c r="AB6" s="32"/>
      <c r="AC6" s="32"/>
      <c r="AD6" s="32"/>
    </row>
    <row r="7" spans="1:30" ht="39.950000000000003" customHeight="1">
      <c r="A7" s="73"/>
      <c r="B7" s="69"/>
      <c r="C7" s="52">
        <v>4</v>
      </c>
      <c r="D7" s="53" t="s">
        <v>73</v>
      </c>
      <c r="E7" s="54" t="s">
        <v>36</v>
      </c>
      <c r="F7" s="54" t="s">
        <v>40</v>
      </c>
      <c r="G7" s="40" t="s">
        <v>12</v>
      </c>
      <c r="H7" s="40" t="s">
        <v>25</v>
      </c>
      <c r="I7" s="59">
        <v>9950</v>
      </c>
      <c r="J7" s="19">
        <v>1</v>
      </c>
      <c r="K7" s="25">
        <f t="shared" si="0"/>
        <v>1</v>
      </c>
      <c r="L7" s="26" t="str">
        <f t="shared" si="1"/>
        <v>OK</v>
      </c>
      <c r="M7" s="62"/>
      <c r="N7" s="62"/>
      <c r="O7" s="62"/>
      <c r="P7" s="62"/>
      <c r="Q7" s="62"/>
      <c r="R7" s="62"/>
      <c r="S7" s="18"/>
      <c r="T7" s="18"/>
      <c r="U7" s="18"/>
      <c r="V7" s="18"/>
      <c r="W7" s="18"/>
      <c r="X7" s="18"/>
      <c r="Y7" s="32"/>
      <c r="Z7" s="32"/>
      <c r="AA7" s="32"/>
      <c r="AB7" s="32"/>
      <c r="AC7" s="32"/>
      <c r="AD7" s="32"/>
    </row>
    <row r="8" spans="1:30" ht="39.950000000000003" customHeight="1">
      <c r="A8" s="73"/>
      <c r="B8" s="69"/>
      <c r="C8" s="52">
        <v>5</v>
      </c>
      <c r="D8" s="53" t="s">
        <v>74</v>
      </c>
      <c r="E8" s="54" t="s">
        <v>36</v>
      </c>
      <c r="F8" s="54" t="s">
        <v>41</v>
      </c>
      <c r="G8" s="40" t="s">
        <v>12</v>
      </c>
      <c r="H8" s="40" t="s">
        <v>25</v>
      </c>
      <c r="I8" s="59">
        <v>38000</v>
      </c>
      <c r="J8" s="19"/>
      <c r="K8" s="25">
        <f t="shared" si="0"/>
        <v>0</v>
      </c>
      <c r="L8" s="26" t="str">
        <f t="shared" si="1"/>
        <v>OK</v>
      </c>
      <c r="M8" s="62"/>
      <c r="N8" s="62"/>
      <c r="O8" s="62"/>
      <c r="P8" s="62"/>
      <c r="Q8" s="62"/>
      <c r="R8" s="62"/>
      <c r="S8" s="18"/>
      <c r="T8" s="18"/>
      <c r="U8" s="18"/>
      <c r="V8" s="18"/>
      <c r="W8" s="18"/>
      <c r="X8" s="18"/>
      <c r="Y8" s="32"/>
      <c r="Z8" s="32"/>
      <c r="AA8" s="32"/>
      <c r="AB8" s="32"/>
      <c r="AC8" s="32"/>
      <c r="AD8" s="32"/>
    </row>
    <row r="9" spans="1:30" ht="39.950000000000003" customHeight="1">
      <c r="A9" s="73"/>
      <c r="B9" s="69"/>
      <c r="C9" s="52">
        <v>6</v>
      </c>
      <c r="D9" s="53" t="s">
        <v>75</v>
      </c>
      <c r="E9" s="54" t="s">
        <v>36</v>
      </c>
      <c r="F9" s="54" t="s">
        <v>42</v>
      </c>
      <c r="G9" s="40" t="s">
        <v>12</v>
      </c>
      <c r="H9" s="40" t="s">
        <v>25</v>
      </c>
      <c r="I9" s="59">
        <v>12226.29</v>
      </c>
      <c r="J9" s="19">
        <v>4</v>
      </c>
      <c r="K9" s="25">
        <f t="shared" si="0"/>
        <v>4</v>
      </c>
      <c r="L9" s="26" t="str">
        <f t="shared" si="1"/>
        <v>OK</v>
      </c>
      <c r="M9" s="62"/>
      <c r="N9" s="62"/>
      <c r="O9" s="62"/>
      <c r="P9" s="62"/>
      <c r="Q9" s="62"/>
      <c r="R9" s="62"/>
      <c r="S9" s="18"/>
      <c r="T9" s="18"/>
      <c r="U9" s="18"/>
      <c r="V9" s="18"/>
      <c r="W9" s="18"/>
      <c r="X9" s="18"/>
      <c r="Y9" s="32"/>
      <c r="Z9" s="32"/>
      <c r="AA9" s="32"/>
      <c r="AB9" s="32"/>
      <c r="AC9" s="32"/>
      <c r="AD9" s="32"/>
    </row>
    <row r="10" spans="1:30" ht="39.950000000000003" customHeight="1">
      <c r="A10" s="73"/>
      <c r="B10" s="69"/>
      <c r="C10" s="52">
        <v>7</v>
      </c>
      <c r="D10" s="53" t="s">
        <v>76</v>
      </c>
      <c r="E10" s="54" t="s">
        <v>36</v>
      </c>
      <c r="F10" s="54" t="s">
        <v>43</v>
      </c>
      <c r="G10" s="40" t="s">
        <v>12</v>
      </c>
      <c r="H10" s="40" t="s">
        <v>26</v>
      </c>
      <c r="I10" s="59">
        <v>1214</v>
      </c>
      <c r="J10" s="19"/>
      <c r="K10" s="25">
        <f t="shared" si="0"/>
        <v>0</v>
      </c>
      <c r="L10" s="26" t="str">
        <f t="shared" si="1"/>
        <v>OK</v>
      </c>
      <c r="M10" s="62"/>
      <c r="N10" s="62"/>
      <c r="O10" s="62"/>
      <c r="P10" s="62"/>
      <c r="Q10" s="62"/>
      <c r="R10" s="62"/>
      <c r="S10" s="18"/>
      <c r="T10" s="18"/>
      <c r="U10" s="18"/>
      <c r="V10" s="18"/>
      <c r="W10" s="18"/>
      <c r="X10" s="18"/>
      <c r="Y10" s="32"/>
      <c r="Z10" s="32"/>
      <c r="AA10" s="32"/>
      <c r="AB10" s="32"/>
      <c r="AC10" s="32"/>
      <c r="AD10" s="32"/>
    </row>
    <row r="11" spans="1:30" ht="39.950000000000003" customHeight="1">
      <c r="A11" s="73"/>
      <c r="B11" s="69"/>
      <c r="C11" s="52">
        <v>8</v>
      </c>
      <c r="D11" s="53" t="s">
        <v>77</v>
      </c>
      <c r="E11" s="54" t="s">
        <v>36</v>
      </c>
      <c r="F11" s="54" t="s">
        <v>43</v>
      </c>
      <c r="G11" s="40" t="s">
        <v>12</v>
      </c>
      <c r="H11" s="40" t="s">
        <v>26</v>
      </c>
      <c r="I11" s="59">
        <v>1214</v>
      </c>
      <c r="J11" s="19"/>
      <c r="K11" s="25">
        <f t="shared" si="0"/>
        <v>0</v>
      </c>
      <c r="L11" s="26" t="str">
        <f t="shared" si="1"/>
        <v>OK</v>
      </c>
      <c r="M11" s="62"/>
      <c r="N11" s="62"/>
      <c r="O11" s="62"/>
      <c r="P11" s="62"/>
      <c r="Q11" s="62"/>
      <c r="R11" s="62"/>
      <c r="S11" s="18"/>
      <c r="T11" s="18"/>
      <c r="U11" s="18"/>
      <c r="V11" s="18"/>
      <c r="W11" s="18"/>
      <c r="X11" s="18"/>
      <c r="Y11" s="32"/>
      <c r="Z11" s="32"/>
      <c r="AA11" s="32"/>
      <c r="AB11" s="32"/>
      <c r="AC11" s="32"/>
      <c r="AD11" s="32"/>
    </row>
    <row r="12" spans="1:30" ht="39.950000000000003" customHeight="1">
      <c r="A12" s="73"/>
      <c r="B12" s="69"/>
      <c r="C12" s="52">
        <v>9</v>
      </c>
      <c r="D12" s="53" t="s">
        <v>78</v>
      </c>
      <c r="E12" s="54" t="s">
        <v>36</v>
      </c>
      <c r="F12" s="54" t="s">
        <v>44</v>
      </c>
      <c r="G12" s="40" t="s">
        <v>12</v>
      </c>
      <c r="H12" s="40" t="s">
        <v>26</v>
      </c>
      <c r="I12" s="59">
        <v>4320.8599999999997</v>
      </c>
      <c r="J12" s="19"/>
      <c r="K12" s="25">
        <f t="shared" si="0"/>
        <v>0</v>
      </c>
      <c r="L12" s="26" t="str">
        <f t="shared" si="1"/>
        <v>OK</v>
      </c>
      <c r="M12" s="62"/>
      <c r="N12" s="62"/>
      <c r="O12" s="62"/>
      <c r="P12" s="62"/>
      <c r="Q12" s="62"/>
      <c r="R12" s="62"/>
      <c r="S12" s="18"/>
      <c r="T12" s="18"/>
      <c r="U12" s="18"/>
      <c r="V12" s="18"/>
      <c r="W12" s="18"/>
      <c r="X12" s="18"/>
      <c r="Y12" s="32"/>
      <c r="Z12" s="32"/>
      <c r="AA12" s="32"/>
      <c r="AB12" s="32"/>
      <c r="AC12" s="32"/>
      <c r="AD12" s="32"/>
    </row>
    <row r="13" spans="1:30" ht="39.950000000000003" customHeight="1">
      <c r="A13" s="73"/>
      <c r="B13" s="70"/>
      <c r="C13" s="52">
        <v>10</v>
      </c>
      <c r="D13" s="53" t="s">
        <v>79</v>
      </c>
      <c r="E13" s="54" t="s">
        <v>36</v>
      </c>
      <c r="F13" s="54" t="s">
        <v>45</v>
      </c>
      <c r="G13" s="40" t="s">
        <v>12</v>
      </c>
      <c r="H13" s="40" t="s">
        <v>26</v>
      </c>
      <c r="I13" s="59">
        <v>5450</v>
      </c>
      <c r="J13" s="19"/>
      <c r="K13" s="25">
        <f t="shared" si="0"/>
        <v>0</v>
      </c>
      <c r="L13" s="26" t="str">
        <f t="shared" si="1"/>
        <v>OK</v>
      </c>
      <c r="M13" s="62"/>
      <c r="N13" s="62"/>
      <c r="O13" s="62"/>
      <c r="P13" s="62"/>
      <c r="Q13" s="62"/>
      <c r="R13" s="62"/>
      <c r="S13" s="18"/>
      <c r="T13" s="18"/>
      <c r="U13" s="18"/>
      <c r="V13" s="18"/>
      <c r="W13" s="18"/>
      <c r="X13" s="18"/>
      <c r="Y13" s="32"/>
      <c r="Z13" s="32"/>
      <c r="AA13" s="32"/>
      <c r="AB13" s="32"/>
      <c r="AC13" s="32"/>
      <c r="AD13" s="32"/>
    </row>
    <row r="14" spans="1:30" ht="39.950000000000003" customHeight="1">
      <c r="A14" s="85">
        <v>2</v>
      </c>
      <c r="B14" s="86" t="s">
        <v>32</v>
      </c>
      <c r="C14" s="51">
        <v>11</v>
      </c>
      <c r="D14" s="56" t="s">
        <v>80</v>
      </c>
      <c r="E14" s="57" t="s">
        <v>46</v>
      </c>
      <c r="F14" s="57" t="s">
        <v>47</v>
      </c>
      <c r="G14" s="33" t="s">
        <v>12</v>
      </c>
      <c r="H14" s="33" t="s">
        <v>26</v>
      </c>
      <c r="I14" s="60">
        <v>173.45</v>
      </c>
      <c r="J14" s="19"/>
      <c r="K14" s="25">
        <f t="shared" si="0"/>
        <v>0</v>
      </c>
      <c r="L14" s="26" t="str">
        <f t="shared" si="1"/>
        <v>OK</v>
      </c>
      <c r="M14" s="62"/>
      <c r="N14" s="62"/>
      <c r="O14" s="62"/>
      <c r="P14" s="62"/>
      <c r="Q14" s="62"/>
      <c r="R14" s="62"/>
      <c r="S14" s="18"/>
      <c r="T14" s="18"/>
      <c r="U14" s="18"/>
      <c r="V14" s="18"/>
      <c r="W14" s="18"/>
      <c r="X14" s="18"/>
      <c r="Y14" s="32"/>
      <c r="Z14" s="32"/>
      <c r="AA14" s="32"/>
      <c r="AB14" s="32"/>
      <c r="AC14" s="32"/>
      <c r="AD14" s="32"/>
    </row>
    <row r="15" spans="1:30" ht="39.950000000000003" customHeight="1">
      <c r="A15" s="85"/>
      <c r="B15" s="87"/>
      <c r="C15" s="51">
        <v>12</v>
      </c>
      <c r="D15" s="56" t="s">
        <v>81</v>
      </c>
      <c r="E15" s="57" t="s">
        <v>46</v>
      </c>
      <c r="F15" s="57" t="s">
        <v>48</v>
      </c>
      <c r="G15" s="33" t="s">
        <v>12</v>
      </c>
      <c r="H15" s="33" t="s">
        <v>26</v>
      </c>
      <c r="I15" s="60">
        <v>166</v>
      </c>
      <c r="J15" s="19">
        <v>26</v>
      </c>
      <c r="K15" s="25">
        <f t="shared" si="0"/>
        <v>26</v>
      </c>
      <c r="L15" s="26" t="str">
        <f t="shared" si="1"/>
        <v>OK</v>
      </c>
      <c r="M15" s="62"/>
      <c r="N15" s="62"/>
      <c r="O15" s="62"/>
      <c r="P15" s="62"/>
      <c r="Q15" s="62"/>
      <c r="R15" s="62"/>
      <c r="S15" s="18"/>
      <c r="T15" s="18"/>
      <c r="U15" s="18"/>
      <c r="V15" s="18"/>
      <c r="W15" s="18"/>
      <c r="X15" s="18"/>
      <c r="Y15" s="32"/>
      <c r="Z15" s="32"/>
      <c r="AA15" s="32"/>
      <c r="AB15" s="32"/>
      <c r="AC15" s="32"/>
      <c r="AD15" s="32"/>
    </row>
    <row r="16" spans="1:30" ht="39.950000000000003" customHeight="1">
      <c r="A16" s="85"/>
      <c r="B16" s="87"/>
      <c r="C16" s="51">
        <v>13</v>
      </c>
      <c r="D16" s="56" t="s">
        <v>82</v>
      </c>
      <c r="E16" s="57" t="s">
        <v>46</v>
      </c>
      <c r="F16" s="57" t="s">
        <v>49</v>
      </c>
      <c r="G16" s="33" t="s">
        <v>12</v>
      </c>
      <c r="H16" s="33" t="s">
        <v>26</v>
      </c>
      <c r="I16" s="60">
        <v>183.6</v>
      </c>
      <c r="J16" s="19"/>
      <c r="K16" s="25">
        <f t="shared" si="0"/>
        <v>0</v>
      </c>
      <c r="L16" s="26" t="str">
        <f t="shared" si="1"/>
        <v>OK</v>
      </c>
      <c r="M16" s="62"/>
      <c r="N16" s="62"/>
      <c r="O16" s="62"/>
      <c r="P16" s="62"/>
      <c r="Q16" s="62"/>
      <c r="R16" s="62"/>
      <c r="S16" s="18"/>
      <c r="T16" s="18"/>
      <c r="U16" s="18"/>
      <c r="V16" s="18"/>
      <c r="W16" s="18"/>
      <c r="X16" s="18"/>
      <c r="Y16" s="32"/>
      <c r="Z16" s="32"/>
      <c r="AA16" s="32"/>
      <c r="AB16" s="32"/>
      <c r="AC16" s="32"/>
      <c r="AD16" s="32"/>
    </row>
    <row r="17" spans="1:30" ht="39.950000000000003" customHeight="1">
      <c r="A17" s="85"/>
      <c r="B17" s="87"/>
      <c r="C17" s="51">
        <v>14</v>
      </c>
      <c r="D17" s="56" t="s">
        <v>83</v>
      </c>
      <c r="E17" s="57" t="s">
        <v>46</v>
      </c>
      <c r="F17" s="57" t="s">
        <v>50</v>
      </c>
      <c r="G17" s="33" t="s">
        <v>12</v>
      </c>
      <c r="H17" s="33" t="s">
        <v>26</v>
      </c>
      <c r="I17" s="60">
        <v>430</v>
      </c>
      <c r="J17" s="19">
        <v>28</v>
      </c>
      <c r="K17" s="25">
        <f t="shared" si="0"/>
        <v>28</v>
      </c>
      <c r="L17" s="26" t="str">
        <f t="shared" si="1"/>
        <v>OK</v>
      </c>
      <c r="M17" s="62"/>
      <c r="N17" s="62"/>
      <c r="O17" s="62"/>
      <c r="P17" s="62"/>
      <c r="Q17" s="62"/>
      <c r="R17" s="62"/>
      <c r="S17" s="18"/>
      <c r="T17" s="18"/>
      <c r="U17" s="18"/>
      <c r="V17" s="18"/>
      <c r="W17" s="18"/>
      <c r="X17" s="18"/>
      <c r="Y17" s="32"/>
      <c r="Z17" s="32"/>
      <c r="AA17" s="32"/>
      <c r="AB17" s="32"/>
      <c r="AC17" s="32"/>
      <c r="AD17" s="32"/>
    </row>
    <row r="18" spans="1:30" ht="39.950000000000003" customHeight="1">
      <c r="A18" s="85"/>
      <c r="B18" s="88"/>
      <c r="C18" s="51">
        <v>15</v>
      </c>
      <c r="D18" s="56" t="s">
        <v>84</v>
      </c>
      <c r="E18" s="57" t="s">
        <v>46</v>
      </c>
      <c r="F18" s="57" t="s">
        <v>51</v>
      </c>
      <c r="G18" s="33" t="s">
        <v>12</v>
      </c>
      <c r="H18" s="33" t="s">
        <v>26</v>
      </c>
      <c r="I18" s="60">
        <v>930</v>
      </c>
      <c r="J18" s="19"/>
      <c r="K18" s="25">
        <f t="shared" si="0"/>
        <v>0</v>
      </c>
      <c r="L18" s="26" t="str">
        <f t="shared" si="1"/>
        <v>OK</v>
      </c>
      <c r="M18" s="62"/>
      <c r="N18" s="62"/>
      <c r="O18" s="62"/>
      <c r="P18" s="62"/>
      <c r="Q18" s="62"/>
      <c r="R18" s="62"/>
      <c r="S18" s="18"/>
      <c r="T18" s="18"/>
      <c r="U18" s="18"/>
      <c r="V18" s="18"/>
      <c r="W18" s="18"/>
      <c r="X18" s="18"/>
      <c r="Y18" s="32"/>
      <c r="Z18" s="32"/>
      <c r="AA18" s="32"/>
      <c r="AB18" s="32"/>
      <c r="AC18" s="32"/>
      <c r="AD18" s="32"/>
    </row>
    <row r="19" spans="1:30" ht="57" customHeight="1">
      <c r="A19" s="64">
        <v>4</v>
      </c>
      <c r="B19" s="84" t="s">
        <v>31</v>
      </c>
      <c r="C19" s="52">
        <v>20</v>
      </c>
      <c r="D19" s="53" t="s">
        <v>85</v>
      </c>
      <c r="E19" s="54" t="s">
        <v>36</v>
      </c>
      <c r="F19" s="54" t="s">
        <v>52</v>
      </c>
      <c r="G19" s="40" t="s">
        <v>12</v>
      </c>
      <c r="H19" s="40" t="s">
        <v>25</v>
      </c>
      <c r="I19" s="59">
        <v>3022.56</v>
      </c>
      <c r="J19" s="19">
        <v>27</v>
      </c>
      <c r="K19" s="25">
        <f t="shared" si="0"/>
        <v>27</v>
      </c>
      <c r="L19" s="26" t="str">
        <f t="shared" si="1"/>
        <v>OK</v>
      </c>
      <c r="M19" s="62"/>
      <c r="N19" s="62"/>
      <c r="O19" s="62"/>
      <c r="P19" s="62"/>
      <c r="Q19" s="62"/>
      <c r="R19" s="62"/>
      <c r="S19" s="18"/>
      <c r="T19" s="18"/>
      <c r="U19" s="18"/>
      <c r="V19" s="18"/>
      <c r="W19" s="18"/>
      <c r="X19" s="18"/>
      <c r="Y19" s="32"/>
      <c r="Z19" s="32"/>
      <c r="AA19" s="32"/>
      <c r="AB19" s="32"/>
      <c r="AC19" s="32"/>
      <c r="AD19" s="32"/>
    </row>
    <row r="20" spans="1:30" ht="69" customHeight="1">
      <c r="A20" s="89">
        <v>7</v>
      </c>
      <c r="B20" s="90" t="s">
        <v>33</v>
      </c>
      <c r="C20" s="51">
        <v>24</v>
      </c>
      <c r="D20" s="56" t="s">
        <v>86</v>
      </c>
      <c r="E20" s="57" t="s">
        <v>53</v>
      </c>
      <c r="F20" s="57" t="s">
        <v>54</v>
      </c>
      <c r="G20" s="33" t="s">
        <v>12</v>
      </c>
      <c r="H20" s="33" t="s">
        <v>25</v>
      </c>
      <c r="I20" s="60">
        <v>601.75</v>
      </c>
      <c r="J20" s="19"/>
      <c r="K20" s="25">
        <f t="shared" si="0"/>
        <v>0</v>
      </c>
      <c r="L20" s="26" t="str">
        <f t="shared" si="1"/>
        <v>OK</v>
      </c>
      <c r="M20" s="62"/>
      <c r="N20" s="62"/>
      <c r="O20" s="62"/>
      <c r="P20" s="62"/>
      <c r="Q20" s="62"/>
      <c r="R20" s="62"/>
      <c r="S20" s="18"/>
      <c r="T20" s="18"/>
      <c r="U20" s="18"/>
      <c r="V20" s="18"/>
      <c r="W20" s="18"/>
      <c r="X20" s="18"/>
      <c r="Y20" s="32"/>
      <c r="Z20" s="32"/>
      <c r="AA20" s="32"/>
      <c r="AB20" s="32"/>
      <c r="AC20" s="32"/>
      <c r="AD20" s="32"/>
    </row>
    <row r="21" spans="1:30" ht="39.950000000000003" customHeight="1">
      <c r="A21" s="91">
        <v>8</v>
      </c>
      <c r="B21" s="98" t="s">
        <v>34</v>
      </c>
      <c r="C21" s="92">
        <v>25</v>
      </c>
      <c r="D21" s="93" t="s">
        <v>87</v>
      </c>
      <c r="E21" s="94" t="s">
        <v>55</v>
      </c>
      <c r="F21" s="94" t="s">
        <v>56</v>
      </c>
      <c r="G21" s="95" t="s">
        <v>66</v>
      </c>
      <c r="H21" s="95" t="s">
        <v>68</v>
      </c>
      <c r="I21" s="96">
        <v>3660.77</v>
      </c>
      <c r="J21" s="19"/>
      <c r="K21" s="25">
        <f t="shared" si="0"/>
        <v>0</v>
      </c>
      <c r="L21" s="26" t="str">
        <f t="shared" si="1"/>
        <v>OK</v>
      </c>
      <c r="M21" s="62"/>
      <c r="N21" s="62"/>
      <c r="O21" s="62"/>
      <c r="P21" s="62"/>
      <c r="Q21" s="62"/>
      <c r="R21" s="62"/>
      <c r="S21" s="18"/>
      <c r="T21" s="18"/>
      <c r="U21" s="18"/>
      <c r="V21" s="18"/>
      <c r="W21" s="18"/>
      <c r="X21" s="18"/>
      <c r="Y21" s="32"/>
      <c r="Z21" s="32"/>
      <c r="AA21" s="32"/>
      <c r="AB21" s="32"/>
      <c r="AC21" s="32"/>
      <c r="AD21" s="32"/>
    </row>
    <row r="22" spans="1:30" ht="39.950000000000003" customHeight="1">
      <c r="A22" s="97"/>
      <c r="B22" s="99"/>
      <c r="C22" s="92">
        <v>26</v>
      </c>
      <c r="D22" s="93" t="s">
        <v>88</v>
      </c>
      <c r="E22" s="94" t="s">
        <v>55</v>
      </c>
      <c r="F22" s="94" t="s">
        <v>57</v>
      </c>
      <c r="G22" s="95" t="s">
        <v>67</v>
      </c>
      <c r="H22" s="95" t="s">
        <v>68</v>
      </c>
      <c r="I22" s="96">
        <v>19595.79</v>
      </c>
      <c r="J22" s="19"/>
      <c r="K22" s="25">
        <f t="shared" si="0"/>
        <v>0</v>
      </c>
      <c r="L22" s="26" t="str">
        <f t="shared" si="1"/>
        <v>OK</v>
      </c>
      <c r="M22" s="62"/>
      <c r="N22" s="62"/>
      <c r="O22" s="62"/>
      <c r="P22" s="62"/>
      <c r="Q22" s="62"/>
      <c r="R22" s="62"/>
      <c r="S22" s="18"/>
      <c r="T22" s="18"/>
      <c r="U22" s="18"/>
      <c r="V22" s="18"/>
      <c r="W22" s="18"/>
      <c r="X22" s="18"/>
      <c r="Y22" s="32"/>
      <c r="Z22" s="32"/>
      <c r="AA22" s="32"/>
      <c r="AB22" s="32"/>
      <c r="AC22" s="32"/>
      <c r="AD22" s="32"/>
    </row>
    <row r="23" spans="1:30" ht="39.950000000000003" customHeight="1">
      <c r="A23" s="97"/>
      <c r="B23" s="99"/>
      <c r="C23" s="92">
        <v>27</v>
      </c>
      <c r="D23" s="93" t="s">
        <v>89</v>
      </c>
      <c r="E23" s="94" t="s">
        <v>55</v>
      </c>
      <c r="F23" s="94" t="s">
        <v>58</v>
      </c>
      <c r="G23" s="95" t="s">
        <v>66</v>
      </c>
      <c r="H23" s="95" t="s">
        <v>69</v>
      </c>
      <c r="I23" s="96">
        <v>4629.7700000000004</v>
      </c>
      <c r="J23" s="19"/>
      <c r="K23" s="25">
        <f t="shared" si="0"/>
        <v>0</v>
      </c>
      <c r="L23" s="26" t="str">
        <f t="shared" si="1"/>
        <v>OK</v>
      </c>
      <c r="M23" s="62"/>
      <c r="N23" s="62"/>
      <c r="O23" s="62"/>
      <c r="P23" s="62"/>
      <c r="Q23" s="62"/>
      <c r="R23" s="62"/>
      <c r="S23" s="18"/>
      <c r="T23" s="18"/>
      <c r="U23" s="18"/>
      <c r="V23" s="18"/>
      <c r="W23" s="18"/>
      <c r="X23" s="18"/>
      <c r="Y23" s="32"/>
      <c r="Z23" s="32"/>
      <c r="AA23" s="32"/>
      <c r="AB23" s="32"/>
      <c r="AC23" s="32"/>
      <c r="AD23" s="32"/>
    </row>
    <row r="24" spans="1:30" ht="39.950000000000003" customHeight="1">
      <c r="A24" s="97"/>
      <c r="B24" s="99"/>
      <c r="C24" s="92">
        <v>28</v>
      </c>
      <c r="D24" s="93" t="s">
        <v>90</v>
      </c>
      <c r="E24" s="94" t="s">
        <v>55</v>
      </c>
      <c r="F24" s="94" t="s">
        <v>59</v>
      </c>
      <c r="G24" s="95" t="s">
        <v>67</v>
      </c>
      <c r="H24" s="95" t="s">
        <v>68</v>
      </c>
      <c r="I24" s="96">
        <v>32193.08</v>
      </c>
      <c r="J24" s="19"/>
      <c r="K24" s="25">
        <f t="shared" si="0"/>
        <v>0</v>
      </c>
      <c r="L24" s="26" t="str">
        <f t="shared" si="1"/>
        <v>OK</v>
      </c>
      <c r="M24" s="62"/>
      <c r="N24" s="62"/>
      <c r="O24" s="62"/>
      <c r="P24" s="62"/>
      <c r="Q24" s="62"/>
      <c r="R24" s="62"/>
      <c r="S24" s="18"/>
      <c r="T24" s="18"/>
      <c r="U24" s="18"/>
      <c r="V24" s="18"/>
      <c r="W24" s="18"/>
      <c r="X24" s="18"/>
      <c r="Y24" s="32"/>
      <c r="Z24" s="32"/>
      <c r="AA24" s="32"/>
      <c r="AB24" s="32"/>
      <c r="AC24" s="32"/>
      <c r="AD24" s="32"/>
    </row>
    <row r="25" spans="1:30" ht="39.950000000000003" customHeight="1">
      <c r="A25" s="97"/>
      <c r="B25" s="99"/>
      <c r="C25" s="92">
        <v>29</v>
      </c>
      <c r="D25" s="93" t="s">
        <v>91</v>
      </c>
      <c r="E25" s="94" t="s">
        <v>55</v>
      </c>
      <c r="F25" s="94" t="s">
        <v>60</v>
      </c>
      <c r="G25" s="95" t="s">
        <v>66</v>
      </c>
      <c r="H25" s="95" t="s">
        <v>69</v>
      </c>
      <c r="I25" s="96">
        <v>6889.02</v>
      </c>
      <c r="J25" s="19"/>
      <c r="K25" s="25">
        <f t="shared" si="0"/>
        <v>0</v>
      </c>
      <c r="L25" s="26" t="str">
        <f t="shared" si="1"/>
        <v>OK</v>
      </c>
      <c r="M25" s="62"/>
      <c r="N25" s="62"/>
      <c r="O25" s="62"/>
      <c r="P25" s="62"/>
      <c r="Q25" s="62"/>
      <c r="R25" s="62"/>
      <c r="S25" s="18"/>
      <c r="T25" s="18"/>
      <c r="U25" s="18"/>
      <c r="V25" s="18"/>
      <c r="W25" s="18"/>
      <c r="X25" s="18"/>
      <c r="Y25" s="32"/>
      <c r="Z25" s="32"/>
      <c r="AA25" s="32"/>
      <c r="AB25" s="32"/>
      <c r="AC25" s="32"/>
      <c r="AD25" s="32"/>
    </row>
    <row r="26" spans="1:30" ht="39.950000000000003" customHeight="1">
      <c r="A26" s="97"/>
      <c r="B26" s="99"/>
      <c r="C26" s="92">
        <v>30</v>
      </c>
      <c r="D26" s="93" t="s">
        <v>92</v>
      </c>
      <c r="E26" s="94" t="s">
        <v>55</v>
      </c>
      <c r="F26" s="94" t="s">
        <v>61</v>
      </c>
      <c r="G26" s="95" t="s">
        <v>67</v>
      </c>
      <c r="H26" s="95" t="s">
        <v>68</v>
      </c>
      <c r="I26" s="96">
        <v>61588.56</v>
      </c>
      <c r="J26" s="19"/>
      <c r="K26" s="25">
        <f t="shared" si="0"/>
        <v>0</v>
      </c>
      <c r="L26" s="26" t="str">
        <f t="shared" si="1"/>
        <v>OK</v>
      </c>
      <c r="M26" s="62"/>
      <c r="N26" s="62"/>
      <c r="O26" s="62"/>
      <c r="P26" s="62"/>
      <c r="Q26" s="62"/>
      <c r="R26" s="62"/>
      <c r="S26" s="18"/>
      <c r="T26" s="18"/>
      <c r="U26" s="18"/>
      <c r="V26" s="18"/>
      <c r="W26" s="18"/>
      <c r="X26" s="18"/>
      <c r="Y26" s="32"/>
      <c r="Z26" s="32"/>
      <c r="AA26" s="32"/>
      <c r="AB26" s="32"/>
      <c r="AC26" s="32"/>
      <c r="AD26" s="32"/>
    </row>
    <row r="27" spans="1:30" ht="39.950000000000003" customHeight="1">
      <c r="A27" s="97"/>
      <c r="B27" s="100"/>
      <c r="C27" s="92">
        <v>31</v>
      </c>
      <c r="D27" s="93" t="s">
        <v>93</v>
      </c>
      <c r="E27" s="94" t="s">
        <v>55</v>
      </c>
      <c r="F27" s="94" t="s">
        <v>62</v>
      </c>
      <c r="G27" s="95" t="s">
        <v>66</v>
      </c>
      <c r="H27" s="95" t="s">
        <v>69</v>
      </c>
      <c r="I27" s="96">
        <v>22359.78</v>
      </c>
      <c r="J27" s="19"/>
      <c r="K27" s="25">
        <f t="shared" si="0"/>
        <v>0</v>
      </c>
      <c r="L27" s="26" t="str">
        <f t="shared" si="1"/>
        <v>OK</v>
      </c>
      <c r="M27" s="62"/>
      <c r="N27" s="62"/>
      <c r="O27" s="62"/>
      <c r="P27" s="62"/>
      <c r="Q27" s="62"/>
      <c r="R27" s="62"/>
      <c r="S27" s="18"/>
      <c r="T27" s="18"/>
      <c r="U27" s="18"/>
      <c r="V27" s="18"/>
      <c r="W27" s="18"/>
      <c r="X27" s="18"/>
      <c r="Y27" s="32"/>
      <c r="Z27" s="32"/>
      <c r="AA27" s="32"/>
      <c r="AB27" s="32"/>
      <c r="AC27" s="32"/>
      <c r="AD27" s="32"/>
    </row>
    <row r="28" spans="1:30" ht="39.950000000000003" customHeight="1">
      <c r="A28" s="85">
        <v>9</v>
      </c>
      <c r="B28" s="86" t="s">
        <v>34</v>
      </c>
      <c r="C28" s="55">
        <v>32</v>
      </c>
      <c r="D28" s="58" t="s">
        <v>94</v>
      </c>
      <c r="E28" s="57" t="s">
        <v>55</v>
      </c>
      <c r="F28" s="57" t="s">
        <v>63</v>
      </c>
      <c r="G28" s="33" t="s">
        <v>12</v>
      </c>
      <c r="H28" s="33" t="s">
        <v>25</v>
      </c>
      <c r="I28" s="60">
        <v>6318.89</v>
      </c>
      <c r="J28" s="19"/>
      <c r="K28" s="25">
        <f t="shared" si="0"/>
        <v>0</v>
      </c>
      <c r="L28" s="26" t="str">
        <f t="shared" si="1"/>
        <v>OK</v>
      </c>
      <c r="M28" s="62"/>
      <c r="N28" s="62"/>
      <c r="O28" s="62"/>
      <c r="P28" s="62"/>
      <c r="Q28" s="62"/>
      <c r="R28" s="62"/>
      <c r="S28" s="18"/>
      <c r="T28" s="18"/>
      <c r="U28" s="18"/>
      <c r="V28" s="18"/>
      <c r="W28" s="18"/>
      <c r="X28" s="18"/>
      <c r="Y28" s="32"/>
      <c r="Z28" s="32"/>
      <c r="AA28" s="32"/>
      <c r="AB28" s="32"/>
      <c r="AC28" s="32"/>
      <c r="AD28" s="32"/>
    </row>
    <row r="29" spans="1:30" ht="39.950000000000003" customHeight="1">
      <c r="A29" s="85"/>
      <c r="B29" s="87"/>
      <c r="C29" s="55">
        <v>33</v>
      </c>
      <c r="D29" s="58" t="s">
        <v>95</v>
      </c>
      <c r="E29" s="57" t="s">
        <v>55</v>
      </c>
      <c r="F29" s="57" t="s">
        <v>64</v>
      </c>
      <c r="G29" s="33" t="s">
        <v>12</v>
      </c>
      <c r="H29" s="33" t="s">
        <v>26</v>
      </c>
      <c r="I29" s="60">
        <v>580.79</v>
      </c>
      <c r="J29" s="19"/>
      <c r="K29" s="25">
        <f t="shared" si="0"/>
        <v>0</v>
      </c>
      <c r="L29" s="26" t="str">
        <f t="shared" si="1"/>
        <v>OK</v>
      </c>
      <c r="M29" s="62"/>
      <c r="N29" s="62"/>
      <c r="O29" s="62"/>
      <c r="P29" s="62"/>
      <c r="Q29" s="62"/>
      <c r="R29" s="62"/>
      <c r="S29" s="18"/>
      <c r="T29" s="18"/>
      <c r="U29" s="18"/>
      <c r="V29" s="18"/>
      <c r="W29" s="18"/>
      <c r="X29" s="18"/>
      <c r="Y29" s="32"/>
      <c r="Z29" s="32"/>
      <c r="AA29" s="32"/>
      <c r="AB29" s="32"/>
      <c r="AC29" s="32"/>
      <c r="AD29" s="32"/>
    </row>
    <row r="30" spans="1:30" ht="39.950000000000003" customHeight="1">
      <c r="A30" s="85"/>
      <c r="B30" s="88"/>
      <c r="C30" s="55">
        <v>34</v>
      </c>
      <c r="D30" s="58" t="s">
        <v>96</v>
      </c>
      <c r="E30" s="57" t="s">
        <v>55</v>
      </c>
      <c r="F30" s="57" t="s">
        <v>65</v>
      </c>
      <c r="G30" s="33" t="s">
        <v>66</v>
      </c>
      <c r="H30" s="33" t="s">
        <v>69</v>
      </c>
      <c r="I30" s="60">
        <v>1115.93</v>
      </c>
      <c r="J30" s="19"/>
      <c r="K30" s="25">
        <f t="shared" si="0"/>
        <v>0</v>
      </c>
      <c r="L30" s="26" t="str">
        <f t="shared" si="1"/>
        <v>OK</v>
      </c>
      <c r="M30" s="62"/>
      <c r="N30" s="62"/>
      <c r="O30" s="62"/>
      <c r="P30" s="62"/>
      <c r="Q30" s="62"/>
      <c r="R30" s="62"/>
      <c r="S30" s="18"/>
      <c r="T30" s="18"/>
      <c r="U30" s="18"/>
      <c r="V30" s="18"/>
      <c r="W30" s="18"/>
      <c r="X30" s="18"/>
      <c r="Y30" s="32"/>
      <c r="Z30" s="32"/>
      <c r="AA30" s="32"/>
      <c r="AB30" s="32"/>
      <c r="AC30" s="32"/>
      <c r="AD30" s="32"/>
    </row>
    <row r="31" spans="1:30" ht="39.950000000000003" customHeight="1">
      <c r="I31" s="61">
        <f>SUM(I4:I30)</f>
        <v>268464.88999999996</v>
      </c>
      <c r="M31" s="63">
        <f>SUMPRODUCT(I4:I30,M4:M30)</f>
        <v>0</v>
      </c>
      <c r="N31" s="63">
        <f>SUMPRODUCT(I4:I30,N4:N30)</f>
        <v>0</v>
      </c>
      <c r="O31" s="63">
        <f>SUMPRODUCT(I4:I30,O4:O30)</f>
        <v>0</v>
      </c>
      <c r="P31" s="63">
        <f>SUMPRODUCT(I4:I30,P4:P30)</f>
        <v>0</v>
      </c>
      <c r="Q31" s="63">
        <f>SUMPRODUCT(I4:I30,Q4:Q30)</f>
        <v>0</v>
      </c>
      <c r="R31" s="63">
        <f>SUMPRODUCT(I4:I30,R4:R30)</f>
        <v>0</v>
      </c>
    </row>
    <row r="32" spans="1:30" ht="39.950000000000003" customHeight="1"/>
    <row r="33" ht="39.950000000000003" customHeight="1"/>
    <row r="34" ht="39.950000000000003" customHeight="1"/>
    <row r="35" ht="39.950000000000003" customHeight="1"/>
    <row r="36" ht="39.950000000000003" customHeight="1"/>
    <row r="37" ht="39.950000000000003" customHeight="1"/>
    <row r="38" ht="39.950000000000003" customHeight="1"/>
    <row r="39" ht="39.950000000000003" customHeight="1"/>
    <row r="40" ht="39.950000000000003" customHeight="1"/>
    <row r="41" ht="39.950000000000003" customHeight="1"/>
    <row r="42" ht="39.950000000000003" customHeight="1"/>
    <row r="43" ht="39.950000000000003" customHeight="1"/>
    <row r="44" ht="39.950000000000003" customHeight="1"/>
    <row r="45" ht="39.950000000000003" customHeight="1"/>
    <row r="46" ht="39.950000000000003" customHeight="1"/>
    <row r="47" ht="39.950000000000003" customHeight="1"/>
    <row r="48" ht="39.950000000000003" customHeight="1"/>
    <row r="49" ht="39.950000000000003" customHeight="1"/>
    <row r="50" ht="39.950000000000003" customHeight="1"/>
    <row r="51" ht="39.950000000000003" customHeight="1"/>
    <row r="52" ht="39.950000000000003" customHeight="1"/>
    <row r="53" ht="39.950000000000003" customHeight="1"/>
    <row r="54" ht="39.950000000000003" customHeight="1"/>
    <row r="55" ht="39.950000000000003" customHeight="1"/>
    <row r="56" ht="39.950000000000003" customHeight="1"/>
    <row r="57" ht="39.950000000000003" customHeight="1"/>
    <row r="58" ht="39.950000000000003" customHeight="1"/>
    <row r="59" ht="39.950000000000003" customHeight="1"/>
    <row r="60" ht="39.950000000000003" customHeight="1"/>
    <row r="61" ht="39.950000000000003" customHeight="1"/>
    <row r="62" ht="39.950000000000003" customHeight="1"/>
    <row r="63" ht="39.950000000000003" customHeight="1"/>
    <row r="64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30">
    <mergeCell ref="A28:A30"/>
    <mergeCell ref="B28:B30"/>
    <mergeCell ref="AD1:AD2"/>
    <mergeCell ref="A2:L2"/>
    <mergeCell ref="A4:A13"/>
    <mergeCell ref="B4:B13"/>
    <mergeCell ref="A14:A18"/>
    <mergeCell ref="B14:B18"/>
    <mergeCell ref="AA1:AA2"/>
    <mergeCell ref="T1:T2"/>
    <mergeCell ref="A1:C1"/>
    <mergeCell ref="M1:M2"/>
    <mergeCell ref="N1:N2"/>
    <mergeCell ref="D1:I1"/>
    <mergeCell ref="J1:L1"/>
    <mergeCell ref="A21:A27"/>
    <mergeCell ref="B21:B27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M4:X30">
    <cfRule type="cellIs" dxfId="15" priority="1" stopIfTrue="1" operator="greaterThan">
      <formula>0</formula>
    </cfRule>
    <cfRule type="cellIs" dxfId="14" priority="2" stopIfTrue="1" operator="greaterThan">
      <formula>0</formula>
    </cfRule>
    <cfRule type="cellIs" dxfId="1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 - SETIC</vt:lpstr>
      <vt:lpstr>ESAG</vt:lpstr>
      <vt:lpstr>CEART</vt:lpstr>
      <vt:lpstr>FAED</vt:lpstr>
      <vt:lpstr>CEAD</vt:lpstr>
      <vt:lpstr>CEFID</vt:lpstr>
      <vt:lpstr>CERES</vt:lpstr>
      <vt:lpstr>CEPLAN</vt:lpstr>
      <vt:lpstr>CCT</vt:lpstr>
      <vt:lpstr>CAV</vt:lpstr>
      <vt:lpstr>CEO</vt:lpstr>
      <vt:lpstr>CESFI</vt:lpstr>
      <vt:lpstr>CEAVI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2018-01-24T18:18:49Z</cp:lastPrinted>
  <dcterms:created xsi:type="dcterms:W3CDTF">2010-06-19T20:43:11Z</dcterms:created>
  <dcterms:modified xsi:type="dcterms:W3CDTF">2021-08-05T20:14:12Z</dcterms:modified>
</cp:coreProperties>
</file>